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990" windowWidth="23175" windowHeight="8940" activeTab="1"/>
  </bookViews>
  <sheets>
    <sheet name="Feuille1" sheetId="1" r:id="rId1"/>
    <sheet name="Feuille2" sheetId="2" r:id="rId2"/>
    <sheet name="Feuille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2" i="2"/>
  <c r="X3" i="2"/>
  <c r="L75" i="1" l="1"/>
  <c r="K75" i="1"/>
  <c r="I75" i="1"/>
  <c r="H75" i="1"/>
  <c r="G75" i="1"/>
  <c r="T75" i="1" l="1"/>
  <c r="N75" i="1"/>
  <c r="M75" i="1"/>
  <c r="Q75" i="1"/>
  <c r="Q76" i="1" s="1"/>
  <c r="O75" i="1"/>
  <c r="P75" i="1"/>
  <c r="B74" i="1"/>
  <c r="B75" i="1" s="1"/>
  <c r="B76" i="1" s="1"/>
  <c r="S76" i="1"/>
  <c r="G76" i="1"/>
  <c r="F76" i="1"/>
  <c r="T76" i="1"/>
  <c r="P76" i="1"/>
  <c r="O76" i="1"/>
  <c r="N76" i="1"/>
  <c r="M76" i="1"/>
  <c r="L76" i="1"/>
  <c r="K76" i="1"/>
  <c r="I76" i="1"/>
  <c r="H76" i="1"/>
  <c r="J19" i="1" l="1"/>
  <c r="O40" i="1" l="1"/>
  <c r="O37" i="1"/>
  <c r="T73" i="1" l="1"/>
  <c r="S73" i="1"/>
  <c r="Q73" i="1"/>
  <c r="P73" i="1"/>
  <c r="O73" i="1"/>
  <c r="N73" i="1"/>
  <c r="M73" i="1"/>
  <c r="L73" i="1"/>
  <c r="K73" i="1"/>
  <c r="I73" i="1"/>
  <c r="H73" i="1"/>
  <c r="G73" i="1"/>
  <c r="F73" i="1"/>
  <c r="B71" i="1"/>
  <c r="B72" i="1" s="1"/>
  <c r="B73" i="1" s="1"/>
  <c r="H25" i="1" l="1"/>
  <c r="I22" i="1"/>
  <c r="H22" i="1"/>
  <c r="I19" i="1"/>
  <c r="H19" i="1"/>
  <c r="I13" i="1"/>
  <c r="H13" i="1"/>
  <c r="R28" i="1"/>
  <c r="I16" i="1"/>
  <c r="I10" i="1"/>
  <c r="I7" i="1"/>
  <c r="H10" i="1"/>
  <c r="H16" i="1"/>
  <c r="H7" i="1"/>
  <c r="T69" i="1" l="1"/>
  <c r="T68" i="1"/>
  <c r="Q69" i="1"/>
  <c r="Q68" i="1"/>
  <c r="P69" i="1"/>
  <c r="P68" i="1"/>
  <c r="O69" i="1"/>
  <c r="O68" i="1"/>
  <c r="N69" i="1"/>
  <c r="N68" i="1"/>
  <c r="M69" i="1"/>
  <c r="M68" i="1"/>
  <c r="L69" i="1"/>
  <c r="L68" i="1"/>
  <c r="K69" i="1"/>
  <c r="K68" i="1"/>
  <c r="I69" i="1"/>
  <c r="I68" i="1"/>
  <c r="H69" i="1"/>
  <c r="H68" i="1"/>
  <c r="T70" i="1"/>
  <c r="E68" i="1"/>
  <c r="B68" i="1"/>
  <c r="B69" i="1" s="1"/>
  <c r="B70" i="1" s="1"/>
  <c r="G70" i="1" l="1"/>
  <c r="I70" i="1"/>
  <c r="L70" i="1"/>
  <c r="N70" i="1"/>
  <c r="P70" i="1"/>
  <c r="S70" i="1"/>
  <c r="F70" i="1"/>
  <c r="H70" i="1"/>
  <c r="K70" i="1"/>
  <c r="M70" i="1"/>
  <c r="O70" i="1"/>
  <c r="Q70" i="1"/>
  <c r="T39" i="1"/>
  <c r="T38" i="1"/>
  <c r="Q39" i="1"/>
  <c r="Q38" i="1"/>
  <c r="P39" i="1"/>
  <c r="P38" i="1"/>
  <c r="N39" i="1"/>
  <c r="N38" i="1"/>
  <c r="M39" i="1"/>
  <c r="M38" i="1"/>
  <c r="L39" i="1"/>
  <c r="L38" i="1"/>
  <c r="K39" i="1"/>
  <c r="K38" i="1"/>
  <c r="I39" i="1"/>
  <c r="I38" i="1"/>
  <c r="H39" i="1"/>
  <c r="H38" i="1"/>
  <c r="T36" i="1" l="1"/>
  <c r="T35" i="1"/>
  <c r="Q36" i="1"/>
  <c r="Q35" i="1"/>
  <c r="P36" i="1"/>
  <c r="P35" i="1"/>
  <c r="N36" i="1"/>
  <c r="N35" i="1"/>
  <c r="M36" i="1"/>
  <c r="M35" i="1"/>
  <c r="L36" i="1"/>
  <c r="L35" i="1"/>
  <c r="K36" i="1"/>
  <c r="K35" i="1"/>
  <c r="I36" i="1"/>
  <c r="I35" i="1"/>
  <c r="H36" i="1"/>
  <c r="H35" i="1"/>
  <c r="B11" i="1" l="1"/>
  <c r="B14" i="1"/>
  <c r="B17" i="1"/>
  <c r="B20" i="1"/>
  <c r="B23" i="1"/>
  <c r="B26" i="1"/>
  <c r="B29" i="1"/>
  <c r="B32" i="1"/>
  <c r="B35" i="1"/>
  <c r="B38" i="1"/>
  <c r="B41" i="1"/>
  <c r="B44" i="1"/>
  <c r="B47" i="1"/>
  <c r="B50" i="1"/>
  <c r="B53" i="1"/>
  <c r="B56" i="1"/>
  <c r="B59" i="1"/>
  <c r="B62" i="1"/>
  <c r="B65" i="1"/>
  <c r="B8" i="1"/>
  <c r="B9" i="1" s="1"/>
  <c r="B12" i="1" s="1"/>
  <c r="B15" i="1" s="1"/>
  <c r="B5" i="1"/>
  <c r="B6" i="1" s="1"/>
  <c r="T33" i="1"/>
  <c r="T32" i="1"/>
  <c r="Q33" i="1"/>
  <c r="Q32" i="1"/>
  <c r="Q30" i="1"/>
  <c r="P33" i="1"/>
  <c r="P32" i="1"/>
  <c r="N31" i="1"/>
  <c r="N33" i="1"/>
  <c r="N32" i="1"/>
  <c r="M33" i="1"/>
  <c r="M32" i="1"/>
  <c r="L33" i="1"/>
  <c r="L32" i="1"/>
  <c r="K33" i="1"/>
  <c r="K32" i="1"/>
  <c r="I33" i="1"/>
  <c r="I32" i="1"/>
  <c r="H33" i="1"/>
  <c r="H32" i="1"/>
  <c r="N34" i="1" l="1"/>
  <c r="B18" i="1"/>
  <c r="T30" i="1"/>
  <c r="T29" i="1"/>
  <c r="Q29" i="1"/>
  <c r="P30" i="1"/>
  <c r="P29" i="1"/>
  <c r="M30" i="1"/>
  <c r="M29" i="1"/>
  <c r="L30" i="1"/>
  <c r="L29" i="1"/>
  <c r="K30" i="1"/>
  <c r="K29" i="1"/>
  <c r="I30" i="1"/>
  <c r="I29" i="1"/>
  <c r="H30" i="1"/>
  <c r="H29" i="1"/>
  <c r="B21" i="1" l="1"/>
  <c r="T66" i="1"/>
  <c r="T65" i="1"/>
  <c r="Q66" i="1"/>
  <c r="Q65" i="1"/>
  <c r="P66" i="1"/>
  <c r="P65" i="1"/>
  <c r="O66" i="1"/>
  <c r="O65" i="1"/>
  <c r="M66" i="1"/>
  <c r="M65" i="1"/>
  <c r="L66" i="1"/>
  <c r="L65" i="1"/>
  <c r="K66" i="1"/>
  <c r="K65" i="1"/>
  <c r="I66" i="1"/>
  <c r="I65" i="1"/>
  <c r="H66" i="1"/>
  <c r="H65" i="1"/>
  <c r="B24" i="1" l="1"/>
  <c r="T63" i="1"/>
  <c r="T62" i="1"/>
  <c r="Q63" i="1"/>
  <c r="Q62" i="1"/>
  <c r="P63" i="1"/>
  <c r="P62" i="1"/>
  <c r="O63" i="1"/>
  <c r="O62" i="1"/>
  <c r="M63" i="1"/>
  <c r="M62" i="1"/>
  <c r="L63" i="1"/>
  <c r="L62" i="1"/>
  <c r="K63" i="1"/>
  <c r="K62" i="1"/>
  <c r="I63" i="1"/>
  <c r="I62" i="1"/>
  <c r="H63" i="1"/>
  <c r="H62" i="1"/>
  <c r="B27" i="1" l="1"/>
  <c r="T60" i="1"/>
  <c r="T59" i="1"/>
  <c r="Q60" i="1"/>
  <c r="Q59" i="1"/>
  <c r="P60" i="1"/>
  <c r="P59" i="1"/>
  <c r="O60" i="1"/>
  <c r="O59" i="1"/>
  <c r="M60" i="1"/>
  <c r="M59" i="1"/>
  <c r="L60" i="1"/>
  <c r="L59" i="1"/>
  <c r="K60" i="1"/>
  <c r="K59" i="1"/>
  <c r="I60" i="1"/>
  <c r="I59" i="1"/>
  <c r="H60" i="1"/>
  <c r="H59" i="1"/>
  <c r="T57" i="1"/>
  <c r="T56" i="1"/>
  <c r="Q57" i="1"/>
  <c r="Q56" i="1"/>
  <c r="P57" i="1"/>
  <c r="P56" i="1"/>
  <c r="O57" i="1"/>
  <c r="O56" i="1"/>
  <c r="M57" i="1"/>
  <c r="M56" i="1"/>
  <c r="L57" i="1"/>
  <c r="L56" i="1"/>
  <c r="K57" i="1"/>
  <c r="K56" i="1"/>
  <c r="I57" i="1"/>
  <c r="I56" i="1"/>
  <c r="H57" i="1"/>
  <c r="H56" i="1"/>
  <c r="B30" i="1" l="1"/>
  <c r="T53" i="1"/>
  <c r="M53" i="1"/>
  <c r="E42" i="1"/>
  <c r="B33" i="1" l="1"/>
  <c r="T54" i="1"/>
  <c r="Q54" i="1"/>
  <c r="Q53" i="1"/>
  <c r="P54" i="1"/>
  <c r="P53" i="1"/>
  <c r="O54" i="1"/>
  <c r="O53" i="1"/>
  <c r="M54" i="1"/>
  <c r="L54" i="1"/>
  <c r="L53" i="1"/>
  <c r="K54" i="1"/>
  <c r="K53" i="1"/>
  <c r="I54" i="1"/>
  <c r="I53" i="1"/>
  <c r="H54" i="1"/>
  <c r="H53" i="1"/>
  <c r="B36" i="1" l="1"/>
  <c r="B39" i="1" l="1"/>
  <c r="T51" i="1"/>
  <c r="T50" i="1"/>
  <c r="Q51" i="1"/>
  <c r="Q50" i="1"/>
  <c r="P51" i="1"/>
  <c r="P50" i="1"/>
  <c r="O51" i="1"/>
  <c r="O50" i="1"/>
  <c r="M51" i="1"/>
  <c r="M50" i="1"/>
  <c r="L51" i="1"/>
  <c r="L50" i="1"/>
  <c r="K51" i="1"/>
  <c r="K50" i="1"/>
  <c r="I51" i="1"/>
  <c r="I50" i="1"/>
  <c r="H51" i="1"/>
  <c r="H50" i="1"/>
  <c r="B42" i="1" l="1"/>
  <c r="T44" i="1"/>
  <c r="Q44" i="1"/>
  <c r="P44" i="1"/>
  <c r="O44" i="1"/>
  <c r="M44" i="1"/>
  <c r="L44" i="1"/>
  <c r="K44" i="1"/>
  <c r="I44" i="1"/>
  <c r="T45" i="1"/>
  <c r="Q45" i="1"/>
  <c r="P45" i="1"/>
  <c r="O45" i="1"/>
  <c r="M45" i="1"/>
  <c r="L45" i="1"/>
  <c r="K45" i="1"/>
  <c r="I45" i="1"/>
  <c r="H45" i="1"/>
  <c r="B45" i="1" l="1"/>
  <c r="B48" i="1" s="1"/>
  <c r="H44" i="1"/>
  <c r="T48" i="1"/>
  <c r="Q48" i="1"/>
  <c r="P48" i="1"/>
  <c r="O48" i="1"/>
  <c r="M48" i="1"/>
  <c r="L48" i="1"/>
  <c r="K48" i="1"/>
  <c r="I48" i="1"/>
  <c r="H48" i="1"/>
  <c r="T47" i="1"/>
  <c r="Q47" i="1"/>
  <c r="P47" i="1"/>
  <c r="O47" i="1"/>
  <c r="M47" i="1"/>
  <c r="L47" i="1"/>
  <c r="K47" i="1"/>
  <c r="I47" i="1"/>
  <c r="H47" i="1"/>
  <c r="T41" i="1"/>
  <c r="Q41" i="1"/>
  <c r="P41" i="1"/>
  <c r="O41" i="1"/>
  <c r="N41" i="1"/>
  <c r="M41" i="1"/>
  <c r="L41" i="1"/>
  <c r="K41" i="1"/>
  <c r="I41" i="1"/>
  <c r="H41" i="1"/>
  <c r="I42" i="1"/>
  <c r="T42" i="1"/>
  <c r="Q42" i="1"/>
  <c r="P42" i="1"/>
  <c r="O42" i="1"/>
  <c r="N42" i="1"/>
  <c r="M42" i="1"/>
  <c r="H42" i="1"/>
  <c r="L42" i="1"/>
  <c r="K42" i="1"/>
  <c r="B51" i="1" l="1"/>
  <c r="B54" i="1" s="1"/>
  <c r="B57" i="1" l="1"/>
  <c r="B60" i="1" s="1"/>
  <c r="B63" i="1" s="1"/>
  <c r="B66" i="1" s="1"/>
  <c r="B7" i="1" s="1"/>
  <c r="B10" i="1" s="1"/>
  <c r="B13" i="1" s="1"/>
  <c r="B16" i="1" s="1"/>
  <c r="B19" i="1" s="1"/>
  <c r="B22" i="1" s="1"/>
  <c r="B25" i="1" s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B61" i="1" s="1"/>
  <c r="B64" i="1" s="1"/>
  <c r="B67" i="1" s="1"/>
  <c r="N43" i="1"/>
  <c r="N46" i="1" s="1"/>
  <c r="N49" i="1" s="1"/>
  <c r="N52" i="1" s="1"/>
  <c r="N55" i="1" s="1"/>
  <c r="N58" i="1" s="1"/>
  <c r="N61" i="1" s="1"/>
  <c r="N64" i="1" s="1"/>
  <c r="N67" i="1" s="1"/>
  <c r="O43" i="1"/>
  <c r="O46" i="1" s="1"/>
  <c r="O49" i="1" s="1"/>
  <c r="O52" i="1" s="1"/>
  <c r="O55" i="1" s="1"/>
  <c r="O58" i="1" s="1"/>
  <c r="O61" i="1" s="1"/>
  <c r="O64" i="1" s="1"/>
  <c r="O67" i="1" s="1"/>
  <c r="P43" i="1"/>
  <c r="P46" i="1" s="1"/>
  <c r="P49" i="1" s="1"/>
  <c r="P52" i="1" s="1"/>
  <c r="P55" i="1" s="1"/>
  <c r="P58" i="1" s="1"/>
  <c r="P61" i="1" s="1"/>
  <c r="P64" i="1" s="1"/>
  <c r="P67" i="1" s="1"/>
  <c r="E41" i="1" l="1"/>
  <c r="T28" i="1" l="1"/>
  <c r="T31" i="1" s="1"/>
  <c r="T34" i="1" s="1"/>
  <c r="T37" i="1" s="1"/>
  <c r="T40" i="1" s="1"/>
  <c r="T43" i="1" s="1"/>
  <c r="T46" i="1" s="1"/>
  <c r="T49" i="1" s="1"/>
  <c r="T52" i="1" s="1"/>
  <c r="T55" i="1" s="1"/>
  <c r="T58" i="1" s="1"/>
  <c r="T61" i="1" s="1"/>
  <c r="T64" i="1" s="1"/>
  <c r="T67" i="1" s="1"/>
  <c r="S28" i="1"/>
  <c r="S31" i="1" s="1"/>
  <c r="S34" i="1" s="1"/>
  <c r="S37" i="1" s="1"/>
  <c r="S40" i="1" s="1"/>
  <c r="S43" i="1" s="1"/>
  <c r="S46" i="1" s="1"/>
  <c r="S49" i="1" s="1"/>
  <c r="S52" i="1" s="1"/>
  <c r="S55" i="1" s="1"/>
  <c r="S58" i="1" s="1"/>
  <c r="S61" i="1" s="1"/>
  <c r="S64" i="1" s="1"/>
  <c r="S67" i="1" s="1"/>
  <c r="Q28" i="1"/>
  <c r="Q31" i="1" s="1"/>
  <c r="Q34" i="1" s="1"/>
  <c r="Q37" i="1" s="1"/>
  <c r="Q40" i="1" s="1"/>
  <c r="Q43" i="1" s="1"/>
  <c r="Q46" i="1" s="1"/>
  <c r="Q49" i="1" s="1"/>
  <c r="Q52" i="1" s="1"/>
  <c r="Q55" i="1" s="1"/>
  <c r="Q58" i="1" s="1"/>
  <c r="Q61" i="1" s="1"/>
  <c r="Q64" i="1" s="1"/>
  <c r="Q67" i="1" s="1"/>
  <c r="P28" i="1"/>
  <c r="P31" i="1" s="1"/>
  <c r="P34" i="1" s="1"/>
  <c r="P37" i="1" s="1"/>
  <c r="M28" i="1"/>
  <c r="M31" i="1" s="1"/>
  <c r="M34" i="1" s="1"/>
  <c r="M37" i="1" s="1"/>
  <c r="M40" i="1" s="1"/>
  <c r="M43" i="1" s="1"/>
  <c r="M46" i="1" s="1"/>
  <c r="M49" i="1" s="1"/>
  <c r="M52" i="1" s="1"/>
  <c r="M55" i="1" s="1"/>
  <c r="M58" i="1" s="1"/>
  <c r="M61" i="1" s="1"/>
  <c r="M64" i="1" s="1"/>
  <c r="M67" i="1" s="1"/>
  <c r="L28" i="1"/>
  <c r="L31" i="1" s="1"/>
  <c r="L34" i="1" s="1"/>
  <c r="L37" i="1" s="1"/>
  <c r="L40" i="1" s="1"/>
  <c r="L43" i="1" s="1"/>
  <c r="L46" i="1" s="1"/>
  <c r="L49" i="1" s="1"/>
  <c r="L52" i="1" s="1"/>
  <c r="L55" i="1" s="1"/>
  <c r="L58" i="1" s="1"/>
  <c r="L61" i="1" s="1"/>
  <c r="L64" i="1" s="1"/>
  <c r="L67" i="1" s="1"/>
  <c r="K28" i="1"/>
  <c r="K31" i="1" s="1"/>
  <c r="K34" i="1" s="1"/>
  <c r="K37" i="1" s="1"/>
  <c r="K40" i="1" s="1"/>
  <c r="K43" i="1" s="1"/>
  <c r="K46" i="1" s="1"/>
  <c r="K49" i="1" s="1"/>
  <c r="K52" i="1" s="1"/>
  <c r="K55" i="1" s="1"/>
  <c r="K58" i="1" s="1"/>
  <c r="K61" i="1" s="1"/>
  <c r="K64" i="1" s="1"/>
  <c r="K67" i="1" s="1"/>
  <c r="J28" i="1"/>
  <c r="I28" i="1"/>
  <c r="I31" i="1" s="1"/>
  <c r="I34" i="1" s="1"/>
  <c r="I37" i="1" s="1"/>
  <c r="I40" i="1" s="1"/>
  <c r="I43" i="1" s="1"/>
  <c r="I46" i="1" s="1"/>
  <c r="I49" i="1" s="1"/>
  <c r="I52" i="1" s="1"/>
  <c r="I55" i="1" s="1"/>
  <c r="I58" i="1" s="1"/>
  <c r="I61" i="1" s="1"/>
  <c r="I64" i="1" s="1"/>
  <c r="I67" i="1" s="1"/>
  <c r="H28" i="1"/>
  <c r="H31" i="1" s="1"/>
  <c r="H34" i="1" s="1"/>
  <c r="H37" i="1" s="1"/>
  <c r="H40" i="1" s="1"/>
  <c r="H43" i="1" s="1"/>
  <c r="H46" i="1" s="1"/>
  <c r="H49" i="1" s="1"/>
  <c r="H52" i="1" s="1"/>
  <c r="H55" i="1" s="1"/>
  <c r="H58" i="1" s="1"/>
  <c r="H61" i="1" s="1"/>
  <c r="H64" i="1" s="1"/>
  <c r="H67" i="1" s="1"/>
  <c r="G28" i="1"/>
  <c r="G31" i="1" s="1"/>
  <c r="G34" i="1" s="1"/>
  <c r="G37" i="1" s="1"/>
  <c r="G40" i="1" s="1"/>
  <c r="G43" i="1" s="1"/>
  <c r="G46" i="1" s="1"/>
  <c r="G49" i="1" s="1"/>
  <c r="G52" i="1" s="1"/>
  <c r="G55" i="1" s="1"/>
  <c r="G58" i="1" s="1"/>
  <c r="G61" i="1" s="1"/>
  <c r="G64" i="1" s="1"/>
  <c r="G67" i="1" s="1"/>
  <c r="F28" i="1"/>
  <c r="F31" i="1" s="1"/>
  <c r="F34" i="1" s="1"/>
  <c r="F37" i="1" s="1"/>
  <c r="F40" i="1" s="1"/>
  <c r="F43" i="1" s="1"/>
  <c r="F46" i="1" s="1"/>
  <c r="F49" i="1" s="1"/>
  <c r="F52" i="1" s="1"/>
  <c r="F55" i="1" s="1"/>
  <c r="F58" i="1" s="1"/>
  <c r="F61" i="1" s="1"/>
  <c r="F64" i="1" s="1"/>
  <c r="F67" i="1" s="1"/>
</calcChain>
</file>

<file path=xl/comments1.xml><?xml version="1.0" encoding="utf-8"?>
<comments xmlns="http://schemas.openxmlformats.org/spreadsheetml/2006/main">
  <authors>
    <author>FM</author>
  </authors>
  <commentList>
    <comment ref="E45" authorId="0">
      <text>
        <r>
          <rPr>
            <b/>
            <sz val="9"/>
            <color indexed="81"/>
            <rFont val="Tahoma"/>
            <family val="2"/>
          </rPr>
          <t>mesure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mesure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déformé rouge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 xml:space="preserve">mesure
continuum bleu déprimé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<sst xmlns="http://schemas.openxmlformats.org/spreadsheetml/2006/main" count="191" uniqueCount="25">
  <si>
    <t>Hb</t>
  </si>
  <si>
    <t>HeI + FeII</t>
  </si>
  <si>
    <t>[OIII]</t>
  </si>
  <si>
    <t>HeI+FeII</t>
  </si>
  <si>
    <t>[OI]</t>
  </si>
  <si>
    <t>[NII]</t>
  </si>
  <si>
    <t>Ha</t>
  </si>
  <si>
    <t>22/03/2010</t>
  </si>
  <si>
    <t>31/03/2010</t>
  </si>
  <si>
    <t>17/04/2010</t>
  </si>
  <si>
    <t>21/04/2010</t>
  </si>
  <si>
    <t>24/04/2010</t>
  </si>
  <si>
    <t>27/04/2010</t>
  </si>
  <si>
    <t>13/05/2010</t>
  </si>
  <si>
    <t>14/05/2010</t>
  </si>
  <si>
    <t>15/05/2010</t>
  </si>
  <si>
    <t>18/05/2010</t>
  </si>
  <si>
    <t>NII</t>
  </si>
  <si>
    <t>He I</t>
  </si>
  <si>
    <t>Fe II</t>
  </si>
  <si>
    <t>fwhm</t>
  </si>
  <si>
    <t>i</t>
  </si>
  <si>
    <r>
      <t>i(H</t>
    </r>
    <r>
      <rPr>
        <sz val="10"/>
        <color rgb="FF000000"/>
        <rFont val="Symbol"/>
        <family val="1"/>
        <charset val="2"/>
      </rPr>
      <t>b</t>
    </r>
    <r>
      <rPr>
        <sz val="10"/>
        <color rgb="FF000000"/>
        <rFont val="Arial"/>
        <family val="2"/>
      </rPr>
      <t>=100)</t>
    </r>
  </si>
  <si>
    <t>V Max</t>
  </si>
  <si>
    <t>i(Hb=100)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</si>
</sst>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&quot;. &quot;mmm&quot;. &quot;yyyy"/>
    <numFmt numFmtId="166" formatCode="mm/dd/yy"/>
  </numFmts>
  <fonts count="15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2323D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color rgb="FF000000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6E6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54">
    <xf numFmtId="0" fontId="0" fillId="0" borderId="0" xfId="0"/>
    <xf numFmtId="0" fontId="4" fillId="0" borderId="0" xfId="0" applyFont="1"/>
    <xf numFmtId="14" fontId="4" fillId="0" borderId="0" xfId="0" applyNumberFormat="1" applyFont="1"/>
    <xf numFmtId="165" fontId="4" fillId="0" borderId="0" xfId="0" applyNumberFormat="1" applyFont="1"/>
    <xf numFmtId="14" fontId="4" fillId="0" borderId="0" xfId="0" applyNumberFormat="1" applyFont="1" applyAlignment="1">
      <alignment horizontal="left"/>
    </xf>
    <xf numFmtId="14" fontId="0" fillId="0" borderId="0" xfId="0" applyNumberFormat="1"/>
    <xf numFmtId="164" fontId="6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/>
    <xf numFmtId="0" fontId="0" fillId="2" borderId="0" xfId="0" applyFill="1"/>
    <xf numFmtId="164" fontId="6" fillId="2" borderId="0" xfId="0" applyNumberFormat="1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0" fillId="3" borderId="0" xfId="0" applyFill="1"/>
    <xf numFmtId="164" fontId="6" fillId="3" borderId="0" xfId="0" applyNumberFormat="1" applyFont="1" applyFill="1"/>
    <xf numFmtId="14" fontId="4" fillId="3" borderId="0" xfId="0" applyNumberFormat="1" applyFont="1" applyFill="1" applyAlignment="1">
      <alignment horizontal="left"/>
    </xf>
    <xf numFmtId="164" fontId="10" fillId="3" borderId="0" xfId="0" applyNumberFormat="1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164" fontId="10" fillId="7" borderId="0" xfId="0" applyNumberFormat="1" applyFont="1" applyFill="1"/>
    <xf numFmtId="164" fontId="6" fillId="7" borderId="0" xfId="0" applyNumberFormat="1" applyFont="1" applyFill="1"/>
    <xf numFmtId="0" fontId="6" fillId="0" borderId="0" xfId="0" applyFont="1" applyFill="1"/>
    <xf numFmtId="0" fontId="4" fillId="0" borderId="0" xfId="0" applyFont="1" applyFill="1"/>
    <xf numFmtId="14" fontId="4" fillId="0" borderId="0" xfId="0" applyNumberFormat="1" applyFont="1" applyFill="1"/>
    <xf numFmtId="164" fontId="6" fillId="0" borderId="0" xfId="0" applyNumberFormat="1" applyFont="1" applyFill="1"/>
    <xf numFmtId="0" fontId="0" fillId="0" borderId="0" xfId="0" applyFill="1"/>
    <xf numFmtId="164" fontId="9" fillId="3" borderId="0" xfId="0" applyNumberFormat="1" applyFont="1" applyFill="1"/>
    <xf numFmtId="14" fontId="4" fillId="0" borderId="0" xfId="0" applyNumberFormat="1" applyFont="1" applyFill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164" fontId="10" fillId="0" borderId="0" xfId="0" applyNumberFormat="1" applyFont="1" applyFill="1"/>
    <xf numFmtId="0" fontId="11" fillId="4" borderId="0" xfId="0" applyFont="1" applyFill="1"/>
    <xf numFmtId="14" fontId="9" fillId="0" borderId="0" xfId="0" applyNumberFormat="1" applyFont="1" applyFill="1"/>
    <xf numFmtId="0" fontId="12" fillId="0" borderId="0" xfId="0" applyFont="1" applyFill="1"/>
    <xf numFmtId="14" fontId="9" fillId="3" borderId="0" xfId="0" applyNumberFormat="1" applyFont="1" applyFill="1" applyAlignment="1">
      <alignment horizontal="left"/>
    </xf>
    <xf numFmtId="14" fontId="9" fillId="3" borderId="0" xfId="0" applyNumberFormat="1" applyFont="1" applyFill="1"/>
    <xf numFmtId="0" fontId="5" fillId="0" borderId="0" xfId="0" applyFont="1" applyFill="1"/>
    <xf numFmtId="166" fontId="4" fillId="0" borderId="0" xfId="0" applyNumberFormat="1" applyFont="1" applyFill="1"/>
    <xf numFmtId="1" fontId="4" fillId="0" borderId="0" xfId="0" applyNumberFormat="1" applyFont="1"/>
    <xf numFmtId="0" fontId="4" fillId="10" borderId="0" xfId="0" applyFont="1" applyFill="1"/>
    <xf numFmtId="14" fontId="4" fillId="10" borderId="0" xfId="0" applyNumberFormat="1" applyFont="1" applyFill="1" applyAlignment="1">
      <alignment horizontal="left"/>
    </xf>
    <xf numFmtId="1" fontId="4" fillId="0" borderId="0" xfId="0" applyNumberFormat="1" applyFont="1" applyFill="1"/>
    <xf numFmtId="164" fontId="4" fillId="3" borderId="0" xfId="0" applyNumberFormat="1" applyFont="1" applyFill="1"/>
    <xf numFmtId="164" fontId="5" fillId="0" borderId="0" xfId="0" applyNumberFormat="1" applyFont="1"/>
    <xf numFmtId="164" fontId="4" fillId="2" borderId="0" xfId="0" applyNumberFormat="1" applyFont="1" applyFill="1"/>
    <xf numFmtId="164" fontId="4" fillId="9" borderId="0" xfId="0" applyNumberFormat="1" applyFont="1" applyFill="1"/>
    <xf numFmtId="164" fontId="4" fillId="7" borderId="0" xfId="0" applyNumberFormat="1" applyFont="1" applyFill="1"/>
    <xf numFmtId="164" fontId="13" fillId="8" borderId="0" xfId="0" applyNumberFormat="1" applyFont="1" applyFill="1"/>
    <xf numFmtId="164" fontId="10" fillId="8" borderId="0" xfId="0" applyNumberFormat="1" applyFont="1" applyFill="1"/>
    <xf numFmtId="0" fontId="4" fillId="8" borderId="0" xfId="0" applyFont="1" applyFill="1"/>
    <xf numFmtId="0" fontId="0" fillId="7" borderId="0" xfId="0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1.9999812475712999E-2"/>
          <c:y val="2.0000174628953163E-2"/>
          <c:w val="0.95999968051417772"/>
          <c:h val="0.96000004762607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val>
            <c:numRef>
              <c:f>Feuille1!$Z$4:$Z$14</c:f>
              <c:numCache>
                <c:formatCode>General</c:formatCode>
                <c:ptCount val="11"/>
                <c:pt idx="0">
                  <c:v>22.5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15.6</c:v>
                </c:pt>
                <c:pt idx="4">
                  <c:v>14.4</c:v>
                </c:pt>
                <c:pt idx="5">
                  <c:v>15.4</c:v>
                </c:pt>
                <c:pt idx="6">
                  <c:v>12.2</c:v>
                </c:pt>
                <c:pt idx="7">
                  <c:v>13.29</c:v>
                </c:pt>
                <c:pt idx="8">
                  <c:v>13.8</c:v>
                </c:pt>
                <c:pt idx="9">
                  <c:v>13.7</c:v>
                </c:pt>
                <c:pt idx="10">
                  <c:v>12.78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78304"/>
        <c:axId val="154576768"/>
      </c:barChart>
      <c:valAx>
        <c:axId val="154576768"/>
        <c:scaling>
          <c:orientation val="minMax"/>
        </c:scaling>
        <c:delete val="0"/>
        <c:axPos val="l"/>
        <c:majorGridlines>
          <c:spPr>
            <a:ln w="9528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54578304"/>
        <c:crosses val="autoZero"/>
        <c:crossBetween val="between"/>
      </c:valAx>
      <c:catAx>
        <c:axId val="15457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54576768"/>
        <c:crosses val="autoZero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Feuille2!$M$49:$M$70</c:f>
              <c:numCache>
                <c:formatCode>General</c:formatCode>
                <c:ptCount val="22"/>
                <c:pt idx="4">
                  <c:v>37.823712948517901</c:v>
                </c:pt>
                <c:pt idx="7">
                  <c:v>0</c:v>
                </c:pt>
                <c:pt idx="8">
                  <c:v>127.03290723766976</c:v>
                </c:pt>
                <c:pt idx="9">
                  <c:v>126.86245945607897</c:v>
                </c:pt>
                <c:pt idx="10">
                  <c:v>155.82703287820823</c:v>
                </c:pt>
                <c:pt idx="11">
                  <c:v>139.40329318884511</c:v>
                </c:pt>
                <c:pt idx="12">
                  <c:v>168.9676808995427</c:v>
                </c:pt>
                <c:pt idx="13">
                  <c:v>169.36812261399362</c:v>
                </c:pt>
                <c:pt idx="14">
                  <c:v>194.27272480698466</c:v>
                </c:pt>
                <c:pt idx="15">
                  <c:v>145.3032774954774</c:v>
                </c:pt>
                <c:pt idx="16">
                  <c:v>149.40595827182028</c:v>
                </c:pt>
                <c:pt idx="17">
                  <c:v>166.93059181326328</c:v>
                </c:pt>
                <c:pt idx="19">
                  <c:v>177.55644060088588</c:v>
                </c:pt>
                <c:pt idx="20">
                  <c:v>184.00021729658101</c:v>
                </c:pt>
                <c:pt idx="21">
                  <c:v>166.36822418502234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11040"/>
        <c:axId val="155541504"/>
      </c:scatterChart>
      <c:valAx>
        <c:axId val="1555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541504"/>
        <c:crosses val="autoZero"/>
        <c:crossBetween val="midCat"/>
      </c:valAx>
      <c:valAx>
        <c:axId val="15554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511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Feuille2!$L$49:$L$70</c:f>
              <c:numCache>
                <c:formatCode>General</c:formatCode>
                <c:ptCount val="22"/>
                <c:pt idx="0">
                  <c:v>31.658291457286399</c:v>
                </c:pt>
                <c:pt idx="1">
                  <c:v>20.125</c:v>
                </c:pt>
                <c:pt idx="2">
                  <c:v>25.7286432160804</c:v>
                </c:pt>
                <c:pt idx="3">
                  <c:v>30.644257703081198</c:v>
                </c:pt>
                <c:pt idx="4">
                  <c:v>26.966542750929399</c:v>
                </c:pt>
                <c:pt idx="5">
                  <c:v>37.823712948517901</c:v>
                </c:pt>
                <c:pt idx="6">
                  <c:v>28.307692307692299</c:v>
                </c:pt>
                <c:pt idx="7">
                  <c:v>37.536585365853661</c:v>
                </c:pt>
                <c:pt idx="8">
                  <c:v>37.925997082459553</c:v>
                </c:pt>
                <c:pt idx="9">
                  <c:v>39.488386743557228</c:v>
                </c:pt>
                <c:pt idx="10">
                  <c:v>46.522556421150377</c:v>
                </c:pt>
                <c:pt idx="11">
                  <c:v>43.133089665062194</c:v>
                </c:pt>
                <c:pt idx="12">
                  <c:v>47.281827586176853</c:v>
                </c:pt>
                <c:pt idx="13">
                  <c:v>47.393882246572169</c:v>
                </c:pt>
                <c:pt idx="14">
                  <c:v>58.552611223614825</c:v>
                </c:pt>
                <c:pt idx="15">
                  <c:v>34.952376022842749</c:v>
                </c:pt>
                <c:pt idx="16">
                  <c:v>35.939266639958312</c:v>
                </c:pt>
                <c:pt idx="17">
                  <c:v>45.833311158671499</c:v>
                </c:pt>
                <c:pt idx="19">
                  <c:v>48.513789499132805</c:v>
                </c:pt>
                <c:pt idx="20">
                  <c:v>42.934888168865825</c:v>
                </c:pt>
                <c:pt idx="21">
                  <c:v>25.126008342485505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73632"/>
        <c:axId val="156112000"/>
      </c:scatterChart>
      <c:valAx>
        <c:axId val="1555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12000"/>
        <c:crosses val="autoZero"/>
        <c:crossBetween val="midCat"/>
      </c:valAx>
      <c:valAx>
        <c:axId val="1561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573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Feuille2!$B$49:$B$56</c:f>
              <c:numCache>
                <c:formatCode>General</c:formatCode>
                <c:ptCount val="8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</c:numCache>
            </c:numRef>
          </c:xVal>
          <c:yVal>
            <c:numRef>
              <c:f>Feuille2!$J$49:$J$57</c:f>
              <c:numCache>
                <c:formatCode>General</c:formatCode>
                <c:ptCount val="9"/>
                <c:pt idx="0">
                  <c:v>3.03182579564489</c:v>
                </c:pt>
                <c:pt idx="1">
                  <c:v>4.25</c:v>
                </c:pt>
                <c:pt idx="2">
                  <c:v>7.2864321608040203</c:v>
                </c:pt>
                <c:pt idx="3">
                  <c:v>9.8823529411764692</c:v>
                </c:pt>
                <c:pt idx="4">
                  <c:v>14.1</c:v>
                </c:pt>
                <c:pt idx="5">
                  <c:v>15.6474258970359</c:v>
                </c:pt>
                <c:pt idx="6">
                  <c:v>16.485829959514199</c:v>
                </c:pt>
                <c:pt idx="7">
                  <c:v>18.634146341463417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35424"/>
        <c:axId val="156136960"/>
      </c:scatterChart>
      <c:valAx>
        <c:axId val="1561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36960"/>
        <c:crosses val="autoZero"/>
        <c:crossBetween val="midCat"/>
      </c:valAx>
      <c:valAx>
        <c:axId val="156136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3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Feuille2!$B$5:$B$26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Feuille2!$P$5:$P$26</c:f>
              <c:numCache>
                <c:formatCode>General</c:formatCode>
                <c:ptCount val="22"/>
                <c:pt idx="0">
                  <c:v>22.52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15.58</c:v>
                </c:pt>
                <c:pt idx="4">
                  <c:v>14.39</c:v>
                </c:pt>
                <c:pt idx="5">
                  <c:v>15.4</c:v>
                </c:pt>
                <c:pt idx="6">
                  <c:v>12.2</c:v>
                </c:pt>
                <c:pt idx="7">
                  <c:v>12.06</c:v>
                </c:pt>
                <c:pt idx="8">
                  <c:v>13.461469615801455</c:v>
                </c:pt>
                <c:pt idx="9">
                  <c:v>13.444498725887176</c:v>
                </c:pt>
                <c:pt idx="10">
                  <c:v>13.461469615801455</c:v>
                </c:pt>
                <c:pt idx="11">
                  <c:v>12.153375286465042</c:v>
                </c:pt>
                <c:pt idx="12">
                  <c:v>11.593240033716917</c:v>
                </c:pt>
                <c:pt idx="13">
                  <c:v>11.593240033716917</c:v>
                </c:pt>
                <c:pt idx="14">
                  <c:v>11.271153553621941</c:v>
                </c:pt>
                <c:pt idx="15">
                  <c:v>11.019696750393397</c:v>
                </c:pt>
                <c:pt idx="16">
                  <c:v>11.019696750393397</c:v>
                </c:pt>
                <c:pt idx="17">
                  <c:v>11.774000000000001</c:v>
                </c:pt>
                <c:pt idx="18">
                  <c:v>11.774000000000001</c:v>
                </c:pt>
                <c:pt idx="19">
                  <c:v>11.679014834940348</c:v>
                </c:pt>
                <c:pt idx="20">
                  <c:v>11.283288365633728</c:v>
                </c:pt>
                <c:pt idx="21">
                  <c:v>11.502026239936107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49248"/>
        <c:axId val="156150784"/>
      </c:scatterChart>
      <c:valAx>
        <c:axId val="1561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50784"/>
        <c:crosses val="autoZero"/>
        <c:crossBetween val="midCat"/>
      </c:valAx>
      <c:valAx>
        <c:axId val="15615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49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2.8252405949256341E-2"/>
          <c:w val="0.87633114610673668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Feuille2!$B$5:$B$26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Feuille2!$E$5:$E$26</c:f>
              <c:numCache>
                <c:formatCode>General</c:formatCode>
                <c:ptCount val="22"/>
                <c:pt idx="0">
                  <c:v>17.89</c:v>
                </c:pt>
                <c:pt idx="1">
                  <c:v>13.9</c:v>
                </c:pt>
                <c:pt idx="2">
                  <c:v>12.38</c:v>
                </c:pt>
                <c:pt idx="3">
                  <c:v>10.8</c:v>
                </c:pt>
                <c:pt idx="4">
                  <c:v>10.8</c:v>
                </c:pt>
                <c:pt idx="5">
                  <c:v>11.44</c:v>
                </c:pt>
                <c:pt idx="6">
                  <c:v>10.5</c:v>
                </c:pt>
                <c:pt idx="7">
                  <c:v>10.07</c:v>
                </c:pt>
                <c:pt idx="8">
                  <c:v>12.7</c:v>
                </c:pt>
                <c:pt idx="9">
                  <c:v>12.79</c:v>
                </c:pt>
                <c:pt idx="10">
                  <c:v>11.84</c:v>
                </c:pt>
                <c:pt idx="11">
                  <c:v>10.96</c:v>
                </c:pt>
                <c:pt idx="12">
                  <c:v>10.083763254573148</c:v>
                </c:pt>
                <c:pt idx="13">
                  <c:v>10.5</c:v>
                </c:pt>
                <c:pt idx="14">
                  <c:v>9.9</c:v>
                </c:pt>
                <c:pt idx="15">
                  <c:v>11.4</c:v>
                </c:pt>
                <c:pt idx="17">
                  <c:v>10.9</c:v>
                </c:pt>
                <c:pt idx="18">
                  <c:v>11.6</c:v>
                </c:pt>
                <c:pt idx="21">
                  <c:v>9.781098515202256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86880"/>
        <c:axId val="156196864"/>
      </c:scatterChart>
      <c:valAx>
        <c:axId val="1561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96864"/>
        <c:crosses val="autoZero"/>
        <c:crossBetween val="midCat"/>
      </c:valAx>
      <c:valAx>
        <c:axId val="15619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86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1"/>
            <c:marker>
              <c:symbol val="none"/>
            </c:marker>
            <c:bubble3D val="0"/>
          </c:dPt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Feuille2!$P$27:$P$48</c:f>
              <c:numCache>
                <c:formatCode>General</c:formatCode>
                <c:ptCount val="22"/>
                <c:pt idx="0">
                  <c:v>5318</c:v>
                </c:pt>
                <c:pt idx="1">
                  <c:v>2975</c:v>
                </c:pt>
                <c:pt idx="2">
                  <c:v>4757</c:v>
                </c:pt>
                <c:pt idx="3">
                  <c:v>5902</c:v>
                </c:pt>
                <c:pt idx="4">
                  <c:v>4795</c:v>
                </c:pt>
                <c:pt idx="5">
                  <c:v>5535</c:v>
                </c:pt>
                <c:pt idx="6">
                  <c:v>5350</c:v>
                </c:pt>
                <c:pt idx="7">
                  <c:v>5406</c:v>
                </c:pt>
                <c:pt idx="8">
                  <c:v>4274.8778857843972</c:v>
                </c:pt>
                <c:pt idx="9">
                  <c:v>3411.3976563389433</c:v>
                </c:pt>
                <c:pt idx="10">
                  <c:v>4274.8778857843972</c:v>
                </c:pt>
                <c:pt idx="11">
                  <c:v>3069.5310660820128</c:v>
                </c:pt>
                <c:pt idx="12">
                  <c:v>2724.1737914164946</c:v>
                </c:pt>
                <c:pt idx="13">
                  <c:v>2724.1737914164946</c:v>
                </c:pt>
                <c:pt idx="14">
                  <c:v>3503.4321903715736</c:v>
                </c:pt>
                <c:pt idx="15">
                  <c:v>2766.4512402184237</c:v>
                </c:pt>
                <c:pt idx="16">
                  <c:v>2766.4512402184237</c:v>
                </c:pt>
                <c:pt idx="17">
                  <c:v>2442.83070682058</c:v>
                </c:pt>
                <c:pt idx="18">
                  <c:v>2442.83070682058</c:v>
                </c:pt>
                <c:pt idx="19">
                  <c:v>1643.9817813977779</c:v>
                </c:pt>
                <c:pt idx="20">
                  <c:v>1333.4166817119908</c:v>
                </c:pt>
                <c:pt idx="21">
                  <c:v>1378.1828649766451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07424"/>
        <c:axId val="155608960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Feuille2!$V$1:$V$99</c:f>
              <c:numCache>
                <c:formatCode>General</c:formatCode>
                <c:ptCount val="9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70</c:v>
                </c:pt>
                <c:pt idx="63">
                  <c:v>71</c:v>
                </c:pt>
                <c:pt idx="64">
                  <c:v>72</c:v>
                </c:pt>
                <c:pt idx="65">
                  <c:v>73</c:v>
                </c:pt>
                <c:pt idx="66">
                  <c:v>74</c:v>
                </c:pt>
                <c:pt idx="67">
                  <c:v>75</c:v>
                </c:pt>
                <c:pt idx="68">
                  <c:v>76</c:v>
                </c:pt>
                <c:pt idx="69">
                  <c:v>81</c:v>
                </c:pt>
                <c:pt idx="70">
                  <c:v>83</c:v>
                </c:pt>
                <c:pt idx="71">
                  <c:v>85</c:v>
                </c:pt>
                <c:pt idx="72">
                  <c:v>86</c:v>
                </c:pt>
                <c:pt idx="73">
                  <c:v>87</c:v>
                </c:pt>
                <c:pt idx="74">
                  <c:v>88</c:v>
                </c:pt>
                <c:pt idx="75">
                  <c:v>89</c:v>
                </c:pt>
                <c:pt idx="76">
                  <c:v>90</c:v>
                </c:pt>
                <c:pt idx="77">
                  <c:v>91</c:v>
                </c:pt>
                <c:pt idx="78">
                  <c:v>92</c:v>
                </c:pt>
                <c:pt idx="79">
                  <c:v>95</c:v>
                </c:pt>
                <c:pt idx="80">
                  <c:v>97</c:v>
                </c:pt>
                <c:pt idx="81">
                  <c:v>99</c:v>
                </c:pt>
                <c:pt idx="82">
                  <c:v>101</c:v>
                </c:pt>
                <c:pt idx="83">
                  <c:v>102</c:v>
                </c:pt>
                <c:pt idx="84">
                  <c:v>103</c:v>
                </c:pt>
                <c:pt idx="85">
                  <c:v>104</c:v>
                </c:pt>
                <c:pt idx="86">
                  <c:v>105</c:v>
                </c:pt>
                <c:pt idx="87">
                  <c:v>113</c:v>
                </c:pt>
                <c:pt idx="88">
                  <c:v>114</c:v>
                </c:pt>
                <c:pt idx="89">
                  <c:v>115</c:v>
                </c:pt>
                <c:pt idx="90">
                  <c:v>116</c:v>
                </c:pt>
                <c:pt idx="91">
                  <c:v>117</c:v>
                </c:pt>
                <c:pt idx="92">
                  <c:v>118</c:v>
                </c:pt>
                <c:pt idx="93">
                  <c:v>120</c:v>
                </c:pt>
                <c:pt idx="94">
                  <c:v>123</c:v>
                </c:pt>
                <c:pt idx="95">
                  <c:v>124</c:v>
                </c:pt>
                <c:pt idx="96">
                  <c:v>125</c:v>
                </c:pt>
                <c:pt idx="97">
                  <c:v>130</c:v>
                </c:pt>
                <c:pt idx="98">
                  <c:v>137</c:v>
                </c:pt>
              </c:numCache>
            </c:numRef>
          </c:xVal>
          <c:yVal>
            <c:numRef>
              <c:f>Feuille2!$X$1:$X$99</c:f>
              <c:numCache>
                <c:formatCode>General</c:formatCode>
                <c:ptCount val="99"/>
                <c:pt idx="1">
                  <c:v>8.2379999999999995</c:v>
                </c:pt>
                <c:pt idx="2">
                  <c:v>8.5585000000000004</c:v>
                </c:pt>
                <c:pt idx="3">
                  <c:v>8.7371862745098028</c:v>
                </c:pt>
                <c:pt idx="4">
                  <c:v>8.7773862745098032</c:v>
                </c:pt>
                <c:pt idx="5">
                  <c:v>8.8787000000000003</c:v>
                </c:pt>
                <c:pt idx="6">
                  <c:v>8.9706803921568632</c:v>
                </c:pt>
                <c:pt idx="7">
                  <c:v>9.0912303921568629</c:v>
                </c:pt>
                <c:pt idx="8">
                  <c:v>9.2310984848484843</c:v>
                </c:pt>
                <c:pt idx="9">
                  <c:v>9.3569318181818186</c:v>
                </c:pt>
                <c:pt idx="10">
                  <c:v>9.4948484848484842</c:v>
                </c:pt>
                <c:pt idx="11">
                  <c:v>9.539776237623764</c:v>
                </c:pt>
                <c:pt idx="12">
                  <c:v>9.6088403401878661</c:v>
                </c:pt>
                <c:pt idx="13">
                  <c:v>9.6416736735211988</c:v>
                </c:pt>
                <c:pt idx="14">
                  <c:v>9.715230769230768</c:v>
                </c:pt>
                <c:pt idx="15">
                  <c:v>9.7740214285714266</c:v>
                </c:pt>
                <c:pt idx="16">
                  <c:v>9.811524458874457</c:v>
                </c:pt>
                <c:pt idx="17">
                  <c:v>9.8618577922077915</c:v>
                </c:pt>
                <c:pt idx="18">
                  <c:v>9.8901280303030301</c:v>
                </c:pt>
                <c:pt idx="19">
                  <c:v>9.9286583333333329</c:v>
                </c:pt>
                <c:pt idx="20">
                  <c:v>9.8968805555555566</c:v>
                </c:pt>
                <c:pt idx="21">
                  <c:v>9.9539222222222232</c:v>
                </c:pt>
                <c:pt idx="22">
                  <c:v>10.015422222222222</c:v>
                </c:pt>
                <c:pt idx="23">
                  <c:v>10.134600000000001</c:v>
                </c:pt>
                <c:pt idx="24">
                  <c:v>10.215400000000001</c:v>
                </c:pt>
                <c:pt idx="25">
                  <c:v>10.211815384615385</c:v>
                </c:pt>
                <c:pt idx="26">
                  <c:v>10.279165384615386</c:v>
                </c:pt>
                <c:pt idx="27">
                  <c:v>10.31144871794872</c:v>
                </c:pt>
                <c:pt idx="28">
                  <c:v>10.398309523809525</c:v>
                </c:pt>
                <c:pt idx="29">
                  <c:v>10.401083333333334</c:v>
                </c:pt>
                <c:pt idx="30">
                  <c:v>10.443444444444445</c:v>
                </c:pt>
                <c:pt idx="31">
                  <c:v>10.456210678210679</c:v>
                </c:pt>
                <c:pt idx="32">
                  <c:v>10.506686868686868</c:v>
                </c:pt>
                <c:pt idx="33">
                  <c:v>10.500242424242424</c:v>
                </c:pt>
                <c:pt idx="34">
                  <c:v>10.533893617021276</c:v>
                </c:pt>
                <c:pt idx="35">
                  <c:v>10.525904033687944</c:v>
                </c:pt>
                <c:pt idx="36">
                  <c:v>10.594570700354611</c:v>
                </c:pt>
                <c:pt idx="37">
                  <c:v>10.690343750000002</c:v>
                </c:pt>
                <c:pt idx="38">
                  <c:v>10.774444444444443</c:v>
                </c:pt>
                <c:pt idx="39">
                  <c:v>10.785977777777779</c:v>
                </c:pt>
                <c:pt idx="40">
                  <c:v>10.752644444444444</c:v>
                </c:pt>
                <c:pt idx="41">
                  <c:v>10.757695726495726</c:v>
                </c:pt>
                <c:pt idx="42">
                  <c:v>10.839495726495727</c:v>
                </c:pt>
                <c:pt idx="43">
                  <c:v>10.951257631257633</c:v>
                </c:pt>
                <c:pt idx="44">
                  <c:v>11.068428571428571</c:v>
                </c:pt>
                <c:pt idx="45">
                  <c:v>11.110095238095239</c:v>
                </c:pt>
                <c:pt idx="46">
                  <c:v>11.136111111111111</c:v>
                </c:pt>
                <c:pt idx="47">
                  <c:v>11.319444444444443</c:v>
                </c:pt>
                <c:pt idx="48">
                  <c:v>11.411111111111111</c:v>
                </c:pt>
                <c:pt idx="49">
                  <c:v>11.675000000000002</c:v>
                </c:pt>
                <c:pt idx="50">
                  <c:v>11.775</c:v>
                </c:pt>
                <c:pt idx="51">
                  <c:v>12.025</c:v>
                </c:pt>
                <c:pt idx="52">
                  <c:v>12.108333333333333</c:v>
                </c:pt>
                <c:pt idx="53">
                  <c:v>12.155066666666665</c:v>
                </c:pt>
                <c:pt idx="54">
                  <c:v>12.310566666666666</c:v>
                </c:pt>
                <c:pt idx="55">
                  <c:v>12.444483333333332</c:v>
                </c:pt>
                <c:pt idx="56">
                  <c:v>12.418972222222223</c:v>
                </c:pt>
                <c:pt idx="57">
                  <c:v>12.435305555555557</c:v>
                </c:pt>
                <c:pt idx="58">
                  <c:v>12.497455555555556</c:v>
                </c:pt>
                <c:pt idx="59">
                  <c:v>12.728816666666667</c:v>
                </c:pt>
                <c:pt idx="60">
                  <c:v>12.819650000000001</c:v>
                </c:pt>
                <c:pt idx="61">
                  <c:v>12.76525</c:v>
                </c:pt>
                <c:pt idx="62">
                  <c:v>12.847666666666667</c:v>
                </c:pt>
                <c:pt idx="63">
                  <c:v>12.934999999999997</c:v>
                </c:pt>
                <c:pt idx="64">
                  <c:v>13.101666666666667</c:v>
                </c:pt>
                <c:pt idx="65">
                  <c:v>13.102222222222222</c:v>
                </c:pt>
                <c:pt idx="66">
                  <c:v>13.074444444444444</c:v>
                </c:pt>
                <c:pt idx="67">
                  <c:v>13.14111111111111</c:v>
                </c:pt>
                <c:pt idx="68">
                  <c:v>13.219658119658119</c:v>
                </c:pt>
                <c:pt idx="69">
                  <c:v>13.314102564102564</c:v>
                </c:pt>
                <c:pt idx="70">
                  <c:v>13.302991452991455</c:v>
                </c:pt>
                <c:pt idx="71">
                  <c:v>13.288888888888886</c:v>
                </c:pt>
                <c:pt idx="72">
                  <c:v>13.088888888888889</c:v>
                </c:pt>
                <c:pt idx="73">
                  <c:v>13.113</c:v>
                </c:pt>
                <c:pt idx="74">
                  <c:v>13.113</c:v>
                </c:pt>
                <c:pt idx="75">
                  <c:v>13.212999999999999</c:v>
                </c:pt>
                <c:pt idx="76">
                  <c:v>13.166666666666666</c:v>
                </c:pt>
                <c:pt idx="77">
                  <c:v>13.200000000000001</c:v>
                </c:pt>
                <c:pt idx="78">
                  <c:v>13.233333333333334</c:v>
                </c:pt>
                <c:pt idx="79">
                  <c:v>13.133333333333333</c:v>
                </c:pt>
                <c:pt idx="80">
                  <c:v>13.133333333333335</c:v>
                </c:pt>
                <c:pt idx="81">
                  <c:v>13.21111111111111</c:v>
                </c:pt>
                <c:pt idx="82">
                  <c:v>13.311111111111112</c:v>
                </c:pt>
                <c:pt idx="83">
                  <c:v>13.377777777777778</c:v>
                </c:pt>
                <c:pt idx="84">
                  <c:v>13.333333333333334</c:v>
                </c:pt>
                <c:pt idx="85">
                  <c:v>13.333333333333334</c:v>
                </c:pt>
                <c:pt idx="86">
                  <c:v>13.366666666666667</c:v>
                </c:pt>
                <c:pt idx="87">
                  <c:v>13.366666666666665</c:v>
                </c:pt>
                <c:pt idx="88">
                  <c:v>13.508333333333333</c:v>
                </c:pt>
                <c:pt idx="89">
                  <c:v>13.507777777777777</c:v>
                </c:pt>
                <c:pt idx="90">
                  <c:v>13.574444444444445</c:v>
                </c:pt>
                <c:pt idx="91">
                  <c:v>13.499444444444444</c:v>
                </c:pt>
                <c:pt idx="92">
                  <c:v>13.5</c:v>
                </c:pt>
                <c:pt idx="93">
                  <c:v>13.617142857142857</c:v>
                </c:pt>
                <c:pt idx="94">
                  <c:v>13.650476190476191</c:v>
                </c:pt>
                <c:pt idx="95">
                  <c:v>13.617142857142857</c:v>
                </c:pt>
                <c:pt idx="96">
                  <c:v>13.666666666666666</c:v>
                </c:pt>
                <c:pt idx="97">
                  <c:v>13.866666666666667</c:v>
                </c:pt>
                <c:pt idx="98">
                  <c:v>14.05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79936"/>
        <c:axId val="155610496"/>
      </c:scatterChart>
      <c:valAx>
        <c:axId val="155607424"/>
        <c:scaling>
          <c:orientation val="minMax"/>
          <c:max val="12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55608960"/>
        <c:crosses val="autoZero"/>
        <c:crossBetween val="midCat"/>
        <c:minorUnit val="1"/>
      </c:valAx>
      <c:valAx>
        <c:axId val="1556089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55607424"/>
        <c:crosses val="autoZero"/>
        <c:crossBetween val="midCat"/>
      </c:valAx>
      <c:valAx>
        <c:axId val="155610496"/>
        <c:scaling>
          <c:orientation val="maxMin"/>
          <c:max val="15"/>
          <c:min val="7"/>
        </c:scaling>
        <c:delete val="0"/>
        <c:axPos val="r"/>
        <c:numFmt formatCode="General" sourceLinked="1"/>
        <c:majorTickMark val="out"/>
        <c:minorTickMark val="none"/>
        <c:tickLblPos val="nextTo"/>
        <c:crossAx val="156279936"/>
        <c:crosses val="max"/>
        <c:crossBetween val="midCat"/>
      </c:valAx>
      <c:valAx>
        <c:axId val="1562799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556104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14814814814816E-2"/>
          <c:y val="2.1528333333333333E-2"/>
          <c:w val="0.86617574074074077"/>
          <c:h val="0.872456111111111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Feuille2!$H$49:$H$70</c:f>
              <c:numCache>
                <c:formatCode>General</c:formatCode>
                <c:ptCount val="22"/>
                <c:pt idx="0">
                  <c:v>2.2194304857621439</c:v>
                </c:pt>
                <c:pt idx="1">
                  <c:v>3.8125</c:v>
                </c:pt>
                <c:pt idx="2">
                  <c:v>5.4271356783919602</c:v>
                </c:pt>
                <c:pt idx="3">
                  <c:v>6.7226890756302522</c:v>
                </c:pt>
                <c:pt idx="4">
                  <c:v>12.639405204460965</c:v>
                </c:pt>
                <c:pt idx="5">
                  <c:v>16.146645865834632</c:v>
                </c:pt>
                <c:pt idx="6">
                  <c:v>19.02834008097166</c:v>
                </c:pt>
                <c:pt idx="7">
                  <c:v>29.837398373983742</c:v>
                </c:pt>
                <c:pt idx="8">
                  <c:v>122.34751366650629</c:v>
                </c:pt>
                <c:pt idx="9">
                  <c:v>126.1153117067406</c:v>
                </c:pt>
                <c:pt idx="10">
                  <c:v>150.07961676424773</c:v>
                </c:pt>
                <c:pt idx="11">
                  <c:v>110.65609171758668</c:v>
                </c:pt>
                <c:pt idx="12">
                  <c:v>113.53385108147491</c:v>
                </c:pt>
                <c:pt idx="13">
                  <c:v>113.80291845420112</c:v>
                </c:pt>
                <c:pt idx="14">
                  <c:v>114.21944612769988</c:v>
                </c:pt>
                <c:pt idx="15">
                  <c:v>87.151900894029382</c:v>
                </c:pt>
                <c:pt idx="16">
                  <c:v>89.612660448684352</c:v>
                </c:pt>
                <c:pt idx="17">
                  <c:v>91.73198256054711</c:v>
                </c:pt>
                <c:pt idx="19">
                  <c:v>83.216774161655692</c:v>
                </c:pt>
                <c:pt idx="20">
                  <c:v>102.62327047677864</c:v>
                </c:pt>
                <c:pt idx="21">
                  <c:v>86.880691322087898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28064"/>
        <c:axId val="16220198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Feuille2!$V$1:$V$99</c:f>
              <c:numCache>
                <c:formatCode>General</c:formatCode>
                <c:ptCount val="9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70</c:v>
                </c:pt>
                <c:pt idx="63">
                  <c:v>71</c:v>
                </c:pt>
                <c:pt idx="64">
                  <c:v>72</c:v>
                </c:pt>
                <c:pt idx="65">
                  <c:v>73</c:v>
                </c:pt>
                <c:pt idx="66">
                  <c:v>74</c:v>
                </c:pt>
                <c:pt idx="67">
                  <c:v>75</c:v>
                </c:pt>
                <c:pt idx="68">
                  <c:v>76</c:v>
                </c:pt>
                <c:pt idx="69">
                  <c:v>81</c:v>
                </c:pt>
                <c:pt idx="70">
                  <c:v>83</c:v>
                </c:pt>
                <c:pt idx="71">
                  <c:v>85</c:v>
                </c:pt>
                <c:pt idx="72">
                  <c:v>86</c:v>
                </c:pt>
                <c:pt idx="73">
                  <c:v>87</c:v>
                </c:pt>
                <c:pt idx="74">
                  <c:v>88</c:v>
                </c:pt>
                <c:pt idx="75">
                  <c:v>89</c:v>
                </c:pt>
                <c:pt idx="76">
                  <c:v>90</c:v>
                </c:pt>
                <c:pt idx="77">
                  <c:v>91</c:v>
                </c:pt>
                <c:pt idx="78">
                  <c:v>92</c:v>
                </c:pt>
                <c:pt idx="79">
                  <c:v>95</c:v>
                </c:pt>
                <c:pt idx="80">
                  <c:v>97</c:v>
                </c:pt>
                <c:pt idx="81">
                  <c:v>99</c:v>
                </c:pt>
                <c:pt idx="82">
                  <c:v>101</c:v>
                </c:pt>
                <c:pt idx="83">
                  <c:v>102</c:v>
                </c:pt>
                <c:pt idx="84">
                  <c:v>103</c:v>
                </c:pt>
                <c:pt idx="85">
                  <c:v>104</c:v>
                </c:pt>
                <c:pt idx="86">
                  <c:v>105</c:v>
                </c:pt>
                <c:pt idx="87">
                  <c:v>113</c:v>
                </c:pt>
                <c:pt idx="88">
                  <c:v>114</c:v>
                </c:pt>
                <c:pt idx="89">
                  <c:v>115</c:v>
                </c:pt>
                <c:pt idx="90">
                  <c:v>116</c:v>
                </c:pt>
                <c:pt idx="91">
                  <c:v>117</c:v>
                </c:pt>
                <c:pt idx="92">
                  <c:v>118</c:v>
                </c:pt>
                <c:pt idx="93">
                  <c:v>120</c:v>
                </c:pt>
                <c:pt idx="94">
                  <c:v>123</c:v>
                </c:pt>
                <c:pt idx="95">
                  <c:v>124</c:v>
                </c:pt>
                <c:pt idx="96">
                  <c:v>125</c:v>
                </c:pt>
                <c:pt idx="97">
                  <c:v>130</c:v>
                </c:pt>
                <c:pt idx="98">
                  <c:v>137</c:v>
                </c:pt>
              </c:numCache>
            </c:numRef>
          </c:xVal>
          <c:yVal>
            <c:numRef>
              <c:f>Feuille2!$X$1:$X$99</c:f>
              <c:numCache>
                <c:formatCode>General</c:formatCode>
                <c:ptCount val="99"/>
                <c:pt idx="1">
                  <c:v>8.2379999999999995</c:v>
                </c:pt>
                <c:pt idx="2">
                  <c:v>8.5585000000000004</c:v>
                </c:pt>
                <c:pt idx="3">
                  <c:v>8.7371862745098028</c:v>
                </c:pt>
                <c:pt idx="4">
                  <c:v>8.7773862745098032</c:v>
                </c:pt>
                <c:pt idx="5">
                  <c:v>8.8787000000000003</c:v>
                </c:pt>
                <c:pt idx="6">
                  <c:v>8.9706803921568632</c:v>
                </c:pt>
                <c:pt idx="7">
                  <c:v>9.0912303921568629</c:v>
                </c:pt>
                <c:pt idx="8">
                  <c:v>9.2310984848484843</c:v>
                </c:pt>
                <c:pt idx="9">
                  <c:v>9.3569318181818186</c:v>
                </c:pt>
                <c:pt idx="10">
                  <c:v>9.4948484848484842</c:v>
                </c:pt>
                <c:pt idx="11">
                  <c:v>9.539776237623764</c:v>
                </c:pt>
                <c:pt idx="12">
                  <c:v>9.6088403401878661</c:v>
                </c:pt>
                <c:pt idx="13">
                  <c:v>9.6416736735211988</c:v>
                </c:pt>
                <c:pt idx="14">
                  <c:v>9.715230769230768</c:v>
                </c:pt>
                <c:pt idx="15">
                  <c:v>9.7740214285714266</c:v>
                </c:pt>
                <c:pt idx="16">
                  <c:v>9.811524458874457</c:v>
                </c:pt>
                <c:pt idx="17">
                  <c:v>9.8618577922077915</c:v>
                </c:pt>
                <c:pt idx="18">
                  <c:v>9.8901280303030301</c:v>
                </c:pt>
                <c:pt idx="19">
                  <c:v>9.9286583333333329</c:v>
                </c:pt>
                <c:pt idx="20">
                  <c:v>9.8968805555555566</c:v>
                </c:pt>
                <c:pt idx="21">
                  <c:v>9.9539222222222232</c:v>
                </c:pt>
                <c:pt idx="22">
                  <c:v>10.015422222222222</c:v>
                </c:pt>
                <c:pt idx="23">
                  <c:v>10.134600000000001</c:v>
                </c:pt>
                <c:pt idx="24">
                  <c:v>10.215400000000001</c:v>
                </c:pt>
                <c:pt idx="25">
                  <c:v>10.211815384615385</c:v>
                </c:pt>
                <c:pt idx="26">
                  <c:v>10.279165384615386</c:v>
                </c:pt>
                <c:pt idx="27">
                  <c:v>10.31144871794872</c:v>
                </c:pt>
                <c:pt idx="28">
                  <c:v>10.398309523809525</c:v>
                </c:pt>
                <c:pt idx="29">
                  <c:v>10.401083333333334</c:v>
                </c:pt>
                <c:pt idx="30">
                  <c:v>10.443444444444445</c:v>
                </c:pt>
                <c:pt idx="31">
                  <c:v>10.456210678210679</c:v>
                </c:pt>
                <c:pt idx="32">
                  <c:v>10.506686868686868</c:v>
                </c:pt>
                <c:pt idx="33">
                  <c:v>10.500242424242424</c:v>
                </c:pt>
                <c:pt idx="34">
                  <c:v>10.533893617021276</c:v>
                </c:pt>
                <c:pt idx="35">
                  <c:v>10.525904033687944</c:v>
                </c:pt>
                <c:pt idx="36">
                  <c:v>10.594570700354611</c:v>
                </c:pt>
                <c:pt idx="37">
                  <c:v>10.690343750000002</c:v>
                </c:pt>
                <c:pt idx="38">
                  <c:v>10.774444444444443</c:v>
                </c:pt>
                <c:pt idx="39">
                  <c:v>10.785977777777779</c:v>
                </c:pt>
                <c:pt idx="40">
                  <c:v>10.752644444444444</c:v>
                </c:pt>
                <c:pt idx="41">
                  <c:v>10.757695726495726</c:v>
                </c:pt>
                <c:pt idx="42">
                  <c:v>10.839495726495727</c:v>
                </c:pt>
                <c:pt idx="43">
                  <c:v>10.951257631257633</c:v>
                </c:pt>
                <c:pt idx="44">
                  <c:v>11.068428571428571</c:v>
                </c:pt>
                <c:pt idx="45">
                  <c:v>11.110095238095239</c:v>
                </c:pt>
                <c:pt idx="46">
                  <c:v>11.136111111111111</c:v>
                </c:pt>
                <c:pt idx="47">
                  <c:v>11.319444444444443</c:v>
                </c:pt>
                <c:pt idx="48">
                  <c:v>11.411111111111111</c:v>
                </c:pt>
                <c:pt idx="49">
                  <c:v>11.675000000000002</c:v>
                </c:pt>
                <c:pt idx="50">
                  <c:v>11.775</c:v>
                </c:pt>
                <c:pt idx="51">
                  <c:v>12.025</c:v>
                </c:pt>
                <c:pt idx="52">
                  <c:v>12.108333333333333</c:v>
                </c:pt>
                <c:pt idx="53">
                  <c:v>12.155066666666665</c:v>
                </c:pt>
                <c:pt idx="54">
                  <c:v>12.310566666666666</c:v>
                </c:pt>
                <c:pt idx="55">
                  <c:v>12.444483333333332</c:v>
                </c:pt>
                <c:pt idx="56">
                  <c:v>12.418972222222223</c:v>
                </c:pt>
                <c:pt idx="57">
                  <c:v>12.435305555555557</c:v>
                </c:pt>
                <c:pt idx="58">
                  <c:v>12.497455555555556</c:v>
                </c:pt>
                <c:pt idx="59">
                  <c:v>12.728816666666667</c:v>
                </c:pt>
                <c:pt idx="60">
                  <c:v>12.819650000000001</c:v>
                </c:pt>
                <c:pt idx="61">
                  <c:v>12.76525</c:v>
                </c:pt>
                <c:pt idx="62">
                  <c:v>12.847666666666667</c:v>
                </c:pt>
                <c:pt idx="63">
                  <c:v>12.934999999999997</c:v>
                </c:pt>
                <c:pt idx="64">
                  <c:v>13.101666666666667</c:v>
                </c:pt>
                <c:pt idx="65">
                  <c:v>13.102222222222222</c:v>
                </c:pt>
                <c:pt idx="66">
                  <c:v>13.074444444444444</c:v>
                </c:pt>
                <c:pt idx="67">
                  <c:v>13.14111111111111</c:v>
                </c:pt>
                <c:pt idx="68">
                  <c:v>13.219658119658119</c:v>
                </c:pt>
                <c:pt idx="69">
                  <c:v>13.314102564102564</c:v>
                </c:pt>
                <c:pt idx="70">
                  <c:v>13.302991452991455</c:v>
                </c:pt>
                <c:pt idx="71">
                  <c:v>13.288888888888886</c:v>
                </c:pt>
                <c:pt idx="72">
                  <c:v>13.088888888888889</c:v>
                </c:pt>
                <c:pt idx="73">
                  <c:v>13.113</c:v>
                </c:pt>
                <c:pt idx="74">
                  <c:v>13.113</c:v>
                </c:pt>
                <c:pt idx="75">
                  <c:v>13.212999999999999</c:v>
                </c:pt>
                <c:pt idx="76">
                  <c:v>13.166666666666666</c:v>
                </c:pt>
                <c:pt idx="77">
                  <c:v>13.200000000000001</c:v>
                </c:pt>
                <c:pt idx="78">
                  <c:v>13.233333333333334</c:v>
                </c:pt>
                <c:pt idx="79">
                  <c:v>13.133333333333333</c:v>
                </c:pt>
                <c:pt idx="80">
                  <c:v>13.133333333333335</c:v>
                </c:pt>
                <c:pt idx="81">
                  <c:v>13.21111111111111</c:v>
                </c:pt>
                <c:pt idx="82">
                  <c:v>13.311111111111112</c:v>
                </c:pt>
                <c:pt idx="83">
                  <c:v>13.377777777777778</c:v>
                </c:pt>
                <c:pt idx="84">
                  <c:v>13.333333333333334</c:v>
                </c:pt>
                <c:pt idx="85">
                  <c:v>13.333333333333334</c:v>
                </c:pt>
                <c:pt idx="86">
                  <c:v>13.366666666666667</c:v>
                </c:pt>
                <c:pt idx="87">
                  <c:v>13.366666666666665</c:v>
                </c:pt>
                <c:pt idx="88">
                  <c:v>13.508333333333333</c:v>
                </c:pt>
                <c:pt idx="89">
                  <c:v>13.507777777777777</c:v>
                </c:pt>
                <c:pt idx="90">
                  <c:v>13.574444444444445</c:v>
                </c:pt>
                <c:pt idx="91">
                  <c:v>13.499444444444444</c:v>
                </c:pt>
                <c:pt idx="92">
                  <c:v>13.5</c:v>
                </c:pt>
                <c:pt idx="93">
                  <c:v>13.617142857142857</c:v>
                </c:pt>
                <c:pt idx="94">
                  <c:v>13.650476190476191</c:v>
                </c:pt>
                <c:pt idx="95">
                  <c:v>13.617142857142857</c:v>
                </c:pt>
                <c:pt idx="96">
                  <c:v>13.666666666666666</c:v>
                </c:pt>
                <c:pt idx="97">
                  <c:v>13.866666666666667</c:v>
                </c:pt>
                <c:pt idx="98">
                  <c:v>14.05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05056"/>
        <c:axId val="162203520"/>
      </c:scatterChart>
      <c:valAx>
        <c:axId val="157928064"/>
        <c:scaling>
          <c:orientation val="minMax"/>
          <c:max val="12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62201984"/>
        <c:crosses val="autoZero"/>
        <c:crossBetween val="midCat"/>
        <c:minorUnit val="1"/>
      </c:valAx>
      <c:valAx>
        <c:axId val="1622019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57928064"/>
        <c:crosses val="autoZero"/>
        <c:crossBetween val="midCat"/>
      </c:valAx>
      <c:valAx>
        <c:axId val="162203520"/>
        <c:scaling>
          <c:orientation val="maxMin"/>
          <c:max val="15"/>
          <c:min val="7"/>
        </c:scaling>
        <c:delete val="0"/>
        <c:axPos val="r"/>
        <c:numFmt formatCode="General" sourceLinked="1"/>
        <c:majorTickMark val="out"/>
        <c:minorTickMark val="none"/>
        <c:tickLblPos val="nextTo"/>
        <c:crossAx val="162205056"/>
        <c:crosses val="max"/>
        <c:crossBetween val="midCat"/>
      </c:valAx>
      <c:valAx>
        <c:axId val="1622050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22035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Feuille2!$B$27:$B$48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Feuille2!$H$27:$H$48</c:f>
              <c:numCache>
                <c:formatCode>General</c:formatCode>
                <c:ptCount val="22"/>
                <c:pt idx="0">
                  <c:v>5.3</c:v>
                </c:pt>
                <c:pt idx="1">
                  <c:v>6.1</c:v>
                </c:pt>
                <c:pt idx="2">
                  <c:v>10.8</c:v>
                </c:pt>
                <c:pt idx="3">
                  <c:v>12</c:v>
                </c:pt>
                <c:pt idx="4">
                  <c:v>17</c:v>
                </c:pt>
                <c:pt idx="5">
                  <c:v>20.7</c:v>
                </c:pt>
                <c:pt idx="6">
                  <c:v>23.5</c:v>
                </c:pt>
                <c:pt idx="7">
                  <c:v>36.700000000000003</c:v>
                </c:pt>
                <c:pt idx="8">
                  <c:v>112.55971257318579</c:v>
                </c:pt>
                <c:pt idx="9">
                  <c:v>101.45976826807282</c:v>
                </c:pt>
                <c:pt idx="10">
                  <c:v>112.55971257318579</c:v>
                </c:pt>
                <c:pt idx="11">
                  <c:v>86.643719814870366</c:v>
                </c:pt>
                <c:pt idx="12">
                  <c:v>69.192174420154274</c:v>
                </c:pt>
                <c:pt idx="13">
                  <c:v>69.192174420154274</c:v>
                </c:pt>
                <c:pt idx="14">
                  <c:v>85.207706811264103</c:v>
                </c:pt>
                <c:pt idx="15">
                  <c:v>76.170761381381695</c:v>
                </c:pt>
                <c:pt idx="16">
                  <c:v>76.170761381381695</c:v>
                </c:pt>
                <c:pt idx="17">
                  <c:v>79.348164914873252</c:v>
                </c:pt>
                <c:pt idx="18">
                  <c:v>79.348164914873252</c:v>
                </c:pt>
                <c:pt idx="19">
                  <c:v>47.350344497982086</c:v>
                </c:pt>
                <c:pt idx="20">
                  <c:v>62.282062852356958</c:v>
                </c:pt>
                <c:pt idx="21">
                  <c:v>65.093818218376398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55072"/>
        <c:axId val="154756608"/>
      </c:scatterChart>
      <c:valAx>
        <c:axId val="1547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756608"/>
        <c:crosses val="autoZero"/>
        <c:crossBetween val="midCat"/>
      </c:valAx>
      <c:valAx>
        <c:axId val="15475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755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Feuille2!$G$49:$G$70</c:f>
              <c:numCache>
                <c:formatCode>General</c:formatCode>
                <c:ptCount val="22"/>
                <c:pt idx="5">
                  <c:v>8.4009360374415003</c:v>
                </c:pt>
                <c:pt idx="6">
                  <c:v>13.635627530364401</c:v>
                </c:pt>
                <c:pt idx="7">
                  <c:v>8.617886178861788</c:v>
                </c:pt>
                <c:pt idx="8">
                  <c:v>26.195652173913047</c:v>
                </c:pt>
                <c:pt idx="9">
                  <c:v>28.415164698570539</c:v>
                </c:pt>
                <c:pt idx="10">
                  <c:v>26.8</c:v>
                </c:pt>
                <c:pt idx="11">
                  <c:v>27.713920817369093</c:v>
                </c:pt>
                <c:pt idx="12">
                  <c:v>33.801471797613274</c:v>
                </c:pt>
                <c:pt idx="13">
                  <c:v>34.375</c:v>
                </c:pt>
                <c:pt idx="14">
                  <c:v>32.975871313672926</c:v>
                </c:pt>
                <c:pt idx="16">
                  <c:v>26.47058823529412</c:v>
                </c:pt>
                <c:pt idx="17">
                  <c:v>17.687861271676301</c:v>
                </c:pt>
                <c:pt idx="19">
                  <c:v>24.604569420035148</c:v>
                </c:pt>
                <c:pt idx="21">
                  <c:v>13.880875549786595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66432"/>
        <c:axId val="154867968"/>
      </c:scatterChart>
      <c:valAx>
        <c:axId val="1548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867968"/>
        <c:crosses val="autoZero"/>
        <c:crossBetween val="midCat"/>
      </c:valAx>
      <c:valAx>
        <c:axId val="15486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866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Feuille2!$B$27:$B$48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Feuille2!$L$27:$L$48</c:f>
              <c:numCache>
                <c:formatCode>General</c:formatCode>
                <c:ptCount val="22"/>
                <c:pt idx="0">
                  <c:v>75.599999999999994</c:v>
                </c:pt>
                <c:pt idx="1">
                  <c:v>32.200000000000003</c:v>
                </c:pt>
                <c:pt idx="2">
                  <c:v>51.2</c:v>
                </c:pt>
                <c:pt idx="3">
                  <c:v>54.7</c:v>
                </c:pt>
                <c:pt idx="4">
                  <c:v>36.270000000000003</c:v>
                </c:pt>
                <c:pt idx="5">
                  <c:v>48.49</c:v>
                </c:pt>
                <c:pt idx="6">
                  <c:v>34.96</c:v>
                </c:pt>
                <c:pt idx="7">
                  <c:v>46.17</c:v>
                </c:pt>
                <c:pt idx="8">
                  <c:v>34.891917315862784</c:v>
                </c:pt>
                <c:pt idx="9">
                  <c:v>31.768407135191794</c:v>
                </c:pt>
                <c:pt idx="10">
                  <c:v>34.891917315862784</c:v>
                </c:pt>
                <c:pt idx="11">
                  <c:v>33.773209207743697</c:v>
                </c:pt>
                <c:pt idx="12">
                  <c:v>28.815480405915874</c:v>
                </c:pt>
                <c:pt idx="13">
                  <c:v>28.815480405915874</c:v>
                </c:pt>
                <c:pt idx="14">
                  <c:v>43.680247972816659</c:v>
                </c:pt>
                <c:pt idx="15">
                  <c:v>30.548376643964563</c:v>
                </c:pt>
                <c:pt idx="16">
                  <c:v>30.548376643964563</c:v>
                </c:pt>
                <c:pt idx="17">
                  <c:v>39.64581415225085</c:v>
                </c:pt>
                <c:pt idx="18">
                  <c:v>39.64581415225085</c:v>
                </c:pt>
                <c:pt idx="19">
                  <c:v>27.604346225006566</c:v>
                </c:pt>
                <c:pt idx="20">
                  <c:v>26.057183629684669</c:v>
                </c:pt>
                <c:pt idx="21">
                  <c:v>18.825216451556376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95872"/>
        <c:axId val="154897408"/>
      </c:scatterChart>
      <c:valAx>
        <c:axId val="1548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897408"/>
        <c:crosses val="autoZero"/>
        <c:crossBetween val="midCat"/>
      </c:valAx>
      <c:valAx>
        <c:axId val="15489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895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Feuille2!$B$27:$B$48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Feuille2!$M$27:$M$48</c:f>
              <c:numCache>
                <c:formatCode>General</c:formatCode>
                <c:ptCount val="22"/>
                <c:pt idx="3">
                  <c:v>12.2</c:v>
                </c:pt>
                <c:pt idx="4">
                  <c:v>12.9</c:v>
                </c:pt>
                <c:pt idx="5">
                  <c:v>19.600000000000001</c:v>
                </c:pt>
                <c:pt idx="8">
                  <c:v>116.87027465865617</c:v>
                </c:pt>
                <c:pt idx="9">
                  <c:v>102.06084863241554</c:v>
                </c:pt>
                <c:pt idx="10">
                  <c:v>116.87027465865617</c:v>
                </c:pt>
                <c:pt idx="11">
                  <c:v>109.15277856686572</c:v>
                </c:pt>
                <c:pt idx="12">
                  <c:v>102.97581854930812</c:v>
                </c:pt>
                <c:pt idx="13">
                  <c:v>102.97581854930812</c:v>
                </c:pt>
                <c:pt idx="14">
                  <c:v>144.92745270601054</c:v>
                </c:pt>
                <c:pt idx="15">
                  <c:v>126.99506453104725</c:v>
                </c:pt>
                <c:pt idx="16">
                  <c:v>126.99506453104725</c:v>
                </c:pt>
                <c:pt idx="17">
                  <c:v>144.39496191847272</c:v>
                </c:pt>
                <c:pt idx="18">
                  <c:v>144.39496191847272</c:v>
                </c:pt>
                <c:pt idx="19">
                  <c:v>101.02961470190405</c:v>
                </c:pt>
                <c:pt idx="20">
                  <c:v>111.66973187729501</c:v>
                </c:pt>
                <c:pt idx="21">
                  <c:v>124.6484434874739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21216"/>
        <c:axId val="154931200"/>
      </c:scatterChart>
      <c:valAx>
        <c:axId val="154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931200"/>
        <c:crosses val="autoZero"/>
        <c:crossBetween val="midCat"/>
      </c:valAx>
      <c:valAx>
        <c:axId val="15493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921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Feuille2!$B$27:$B$48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Feuille2!$F$27:$F$47</c:f>
              <c:numCache>
                <c:formatCode>General</c:formatCode>
                <c:ptCount val="21"/>
                <c:pt idx="0">
                  <c:v>17.3</c:v>
                </c:pt>
                <c:pt idx="1">
                  <c:v>13.1</c:v>
                </c:pt>
                <c:pt idx="2">
                  <c:v>19.899999999999999</c:v>
                </c:pt>
                <c:pt idx="3">
                  <c:v>15.8</c:v>
                </c:pt>
                <c:pt idx="4">
                  <c:v>13.91</c:v>
                </c:pt>
                <c:pt idx="5">
                  <c:v>10.77</c:v>
                </c:pt>
                <c:pt idx="6">
                  <c:v>16.84</c:v>
                </c:pt>
                <c:pt idx="7">
                  <c:v>20.43</c:v>
                </c:pt>
                <c:pt idx="8">
                  <c:v>19.14</c:v>
                </c:pt>
                <c:pt idx="9">
                  <c:v>21.85</c:v>
                </c:pt>
                <c:pt idx="10">
                  <c:v>21.12</c:v>
                </c:pt>
                <c:pt idx="11">
                  <c:v>23.1</c:v>
                </c:pt>
                <c:pt idx="12">
                  <c:v>15.8</c:v>
                </c:pt>
                <c:pt idx="13">
                  <c:v>18.05</c:v>
                </c:pt>
                <c:pt idx="14">
                  <c:v>23.2</c:v>
                </c:pt>
                <c:pt idx="15">
                  <c:v>21.5</c:v>
                </c:pt>
                <c:pt idx="16">
                  <c:v>21.5</c:v>
                </c:pt>
                <c:pt idx="17">
                  <c:v>16.600000000000001</c:v>
                </c:pt>
                <c:pt idx="18">
                  <c:v>14.6</c:v>
                </c:pt>
                <c:pt idx="19">
                  <c:v>8.4600000000000009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38368"/>
        <c:axId val="155005696"/>
      </c:scatterChart>
      <c:valAx>
        <c:axId val="1549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005696"/>
        <c:crosses val="autoZero"/>
        <c:crossBetween val="midCat"/>
      </c:valAx>
      <c:valAx>
        <c:axId val="15500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938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Feuille2!$B$27:$B$47</c:f>
              <c:numCache>
                <c:formatCode>General</c:formatCode>
                <c:ptCount val="21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</c:numCache>
            </c:numRef>
          </c:xVal>
          <c:yVal>
            <c:numRef>
              <c:f>Feuille2!$T$27:$T$46</c:f>
              <c:numCache>
                <c:formatCode>General</c:formatCode>
                <c:ptCount val="20"/>
                <c:pt idx="2">
                  <c:v>5.3</c:v>
                </c:pt>
                <c:pt idx="3">
                  <c:v>13.3</c:v>
                </c:pt>
                <c:pt idx="4">
                  <c:v>13.14</c:v>
                </c:pt>
                <c:pt idx="5">
                  <c:v>17.89</c:v>
                </c:pt>
                <c:pt idx="6">
                  <c:v>14.74</c:v>
                </c:pt>
                <c:pt idx="7">
                  <c:v>18.3</c:v>
                </c:pt>
                <c:pt idx="8">
                  <c:v>72.422328054823637</c:v>
                </c:pt>
                <c:pt idx="9">
                  <c:v>70.359017736602297</c:v>
                </c:pt>
                <c:pt idx="10">
                  <c:v>72.422328054823637</c:v>
                </c:pt>
                <c:pt idx="11">
                  <c:v>67.720527982985118</c:v>
                </c:pt>
                <c:pt idx="12">
                  <c:v>74.439266734750561</c:v>
                </c:pt>
                <c:pt idx="13">
                  <c:v>74.439266734750561</c:v>
                </c:pt>
                <c:pt idx="14">
                  <c:v>128.02109463034333</c:v>
                </c:pt>
                <c:pt idx="15">
                  <c:v>96.651565955264346</c:v>
                </c:pt>
                <c:pt idx="16">
                  <c:v>96.651565955264346</c:v>
                </c:pt>
                <c:pt idx="17">
                  <c:v>97.706220112627307</c:v>
                </c:pt>
                <c:pt idx="18">
                  <c:v>97.706220112627307</c:v>
                </c:pt>
                <c:pt idx="19">
                  <c:v>74.801620845930287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0672"/>
        <c:axId val="155026560"/>
      </c:scatterChart>
      <c:valAx>
        <c:axId val="1550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026560"/>
        <c:crosses val="autoZero"/>
        <c:crossBetween val="midCat"/>
      </c:valAx>
      <c:valAx>
        <c:axId val="15502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20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Feuille2!$B$27:$B$48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8">
                  <c:v>87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Feuille2!$E$27:$E$47</c:f>
              <c:numCache>
                <c:formatCode>General</c:formatCode>
                <c:ptCount val="21"/>
                <c:pt idx="0">
                  <c:v>238.8</c:v>
                </c:pt>
                <c:pt idx="1">
                  <c:v>220</c:v>
                </c:pt>
                <c:pt idx="2">
                  <c:v>199</c:v>
                </c:pt>
                <c:pt idx="3">
                  <c:v>178.5</c:v>
                </c:pt>
                <c:pt idx="4">
                  <c:v>134.5</c:v>
                </c:pt>
                <c:pt idx="5">
                  <c:v>128.19999999999999</c:v>
                </c:pt>
                <c:pt idx="6">
                  <c:v>123.5</c:v>
                </c:pt>
                <c:pt idx="7">
                  <c:v>123</c:v>
                </c:pt>
                <c:pt idx="8">
                  <c:v>92</c:v>
                </c:pt>
                <c:pt idx="9">
                  <c:v>80.45</c:v>
                </c:pt>
                <c:pt idx="10">
                  <c:v>75</c:v>
                </c:pt>
                <c:pt idx="11">
                  <c:v>78.3</c:v>
                </c:pt>
                <c:pt idx="12">
                  <c:v>60.944091793821151</c:v>
                </c:pt>
                <c:pt idx="13">
                  <c:v>60.8</c:v>
                </c:pt>
                <c:pt idx="14">
                  <c:v>74.599999999999994</c:v>
                </c:pt>
                <c:pt idx="15">
                  <c:v>87.4</c:v>
                </c:pt>
                <c:pt idx="16">
                  <c:v>85</c:v>
                </c:pt>
                <c:pt idx="17">
                  <c:v>86.5</c:v>
                </c:pt>
                <c:pt idx="18">
                  <c:v>56.29</c:v>
                </c:pt>
                <c:pt idx="19">
                  <c:v>56.9</c:v>
                </c:pt>
                <c:pt idx="20">
                  <c:v>60.69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2160"/>
        <c:axId val="155390336"/>
      </c:scatterChart>
      <c:valAx>
        <c:axId val="1553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390336"/>
        <c:crosses val="autoZero"/>
        <c:crossBetween val="midCat"/>
      </c:valAx>
      <c:valAx>
        <c:axId val="15539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372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Feuille2!$B$49:$B$70</c:f>
              <c:numCache>
                <c:formatCode>General</c:formatCode>
                <c:ptCount val="22"/>
                <c:pt idx="0">
                  <c:v>12</c:v>
                </c:pt>
                <c:pt idx="1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38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70</c:v>
                </c:pt>
                <c:pt idx="13">
                  <c:v>71</c:v>
                </c:pt>
                <c:pt idx="14">
                  <c:v>72</c:v>
                </c:pt>
                <c:pt idx="15">
                  <c:v>76</c:v>
                </c:pt>
                <c:pt idx="16">
                  <c:v>82</c:v>
                </c:pt>
                <c:pt idx="17">
                  <c:v>85</c:v>
                </c:pt>
                <c:pt idx="19">
                  <c:v>95</c:v>
                </c:pt>
                <c:pt idx="20">
                  <c:v>99</c:v>
                </c:pt>
                <c:pt idx="21">
                  <c:v>108</c:v>
                </c:pt>
              </c:numCache>
            </c:numRef>
          </c:xVal>
          <c:yVal>
            <c:numRef>
              <c:f>Feuille2!$K$49:$K$70</c:f>
              <c:numCache>
                <c:formatCode>General</c:formatCode>
                <c:ptCount val="22"/>
                <c:pt idx="0">
                  <c:v>3.4589614740368502</c:v>
                </c:pt>
                <c:pt idx="1">
                  <c:v>5.2562499999999996</c:v>
                </c:pt>
                <c:pt idx="2">
                  <c:v>8.0904522613065293</c:v>
                </c:pt>
                <c:pt idx="3">
                  <c:v>10.084033613445399</c:v>
                </c:pt>
                <c:pt idx="4">
                  <c:v>15.769516728624501</c:v>
                </c:pt>
                <c:pt idx="5">
                  <c:v>15.959438377535101</c:v>
                </c:pt>
                <c:pt idx="6">
                  <c:v>22.008097165991899</c:v>
                </c:pt>
                <c:pt idx="7">
                  <c:v>32.520325203252028</c:v>
                </c:pt>
                <c:pt idx="8">
                  <c:v>121.40021186252818</c:v>
                </c:pt>
                <c:pt idx="9">
                  <c:v>127.52734752278268</c:v>
                </c:pt>
                <c:pt idx="10">
                  <c:v>148.91759321803457</c:v>
                </c:pt>
                <c:pt idx="11">
                  <c:v>128.98399602650215</c:v>
                </c:pt>
                <c:pt idx="12">
                  <c:v>144.88099808874065</c:v>
                </c:pt>
                <c:pt idx="13">
                  <c:v>145.2243560312605</c:v>
                </c:pt>
                <c:pt idx="14">
                  <c:v>130.34221617387729</c:v>
                </c:pt>
                <c:pt idx="15">
                  <c:v>113.31132960822224</c:v>
                </c:pt>
                <c:pt idx="16">
                  <c:v>116.51070832657204</c:v>
                </c:pt>
                <c:pt idx="17">
                  <c:v>131.33104206801104</c:v>
                </c:pt>
                <c:pt idx="19">
                  <c:v>156.38593738367419</c:v>
                </c:pt>
                <c:pt idx="20">
                  <c:v>125.60638965646523</c:v>
                </c:pt>
                <c:pt idx="21">
                  <c:v>139.82713602038945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97984"/>
        <c:axId val="155499520"/>
      </c:scatterChart>
      <c:valAx>
        <c:axId val="155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499520"/>
        <c:crosses val="autoZero"/>
        <c:crossBetween val="midCat"/>
      </c:valAx>
      <c:valAx>
        <c:axId val="15549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497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321868</xdr:colOff>
      <xdr:row>2</xdr:row>
      <xdr:rowOff>1828</xdr:rowOff>
    </xdr:from>
    <xdr:ext cx="2879628" cy="2519629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240506</xdr:colOff>
      <xdr:row>97</xdr:row>
      <xdr:rowOff>6547</xdr:rowOff>
    </xdr:from>
    <xdr:to>
      <xdr:col>19</xdr:col>
      <xdr:colOff>621505</xdr:colOff>
      <xdr:row>112</xdr:row>
      <xdr:rowOff>35123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781645</xdr:colOff>
      <xdr:row>101</xdr:row>
      <xdr:rowOff>72032</xdr:rowOff>
    </xdr:from>
    <xdr:to>
      <xdr:col>6</xdr:col>
      <xdr:colOff>820341</xdr:colOff>
      <xdr:row>116</xdr:row>
      <xdr:rowOff>148828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153591</xdr:colOff>
      <xdr:row>84</xdr:row>
      <xdr:rowOff>157163</xdr:rowOff>
    </xdr:from>
    <xdr:to>
      <xdr:col>7</xdr:col>
      <xdr:colOff>177403</xdr:colOff>
      <xdr:row>100</xdr:row>
      <xdr:rowOff>4763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226814</xdr:colOff>
      <xdr:row>83</xdr:row>
      <xdr:rowOff>122038</xdr:rowOff>
    </xdr:from>
    <xdr:to>
      <xdr:col>13</xdr:col>
      <xdr:colOff>607814</xdr:colOff>
      <xdr:row>98</xdr:row>
      <xdr:rowOff>148231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406599</xdr:colOff>
      <xdr:row>114</xdr:row>
      <xdr:rowOff>129778</xdr:rowOff>
    </xdr:from>
    <xdr:to>
      <xdr:col>25</xdr:col>
      <xdr:colOff>787598</xdr:colOff>
      <xdr:row>129</xdr:row>
      <xdr:rowOff>158353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655439</xdr:colOff>
      <xdr:row>47</xdr:row>
      <xdr:rowOff>143470</xdr:rowOff>
    </xdr:from>
    <xdr:to>
      <xdr:col>29</xdr:col>
      <xdr:colOff>198239</xdr:colOff>
      <xdr:row>62</xdr:row>
      <xdr:rowOff>172044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642937</xdr:colOff>
      <xdr:row>118</xdr:row>
      <xdr:rowOff>172639</xdr:rowOff>
    </xdr:from>
    <xdr:to>
      <xdr:col>6</xdr:col>
      <xdr:colOff>676870</xdr:colOff>
      <xdr:row>134</xdr:row>
      <xdr:rowOff>22620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495301</xdr:colOff>
      <xdr:row>113</xdr:row>
      <xdr:rowOff>172639</xdr:rowOff>
    </xdr:from>
    <xdr:to>
      <xdr:col>20</xdr:col>
      <xdr:colOff>42863</xdr:colOff>
      <xdr:row>129</xdr:row>
      <xdr:rowOff>22621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272057</xdr:colOff>
      <xdr:row>77</xdr:row>
      <xdr:rowOff>27979</xdr:rowOff>
    </xdr:from>
    <xdr:to>
      <xdr:col>19</xdr:col>
      <xdr:colOff>653057</xdr:colOff>
      <xdr:row>92</xdr:row>
      <xdr:rowOff>56554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143470</xdr:colOff>
      <xdr:row>76</xdr:row>
      <xdr:rowOff>113704</xdr:rowOff>
    </xdr:from>
    <xdr:to>
      <xdr:col>25</xdr:col>
      <xdr:colOff>519707</xdr:colOff>
      <xdr:row>91</xdr:row>
      <xdr:rowOff>142279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244674</xdr:colOff>
      <xdr:row>111</xdr:row>
      <xdr:rowOff>119063</xdr:rowOff>
    </xdr:from>
    <xdr:to>
      <xdr:col>13</xdr:col>
      <xdr:colOff>625674</xdr:colOff>
      <xdr:row>126</xdr:row>
      <xdr:rowOff>147637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348258</xdr:colOff>
      <xdr:row>33</xdr:row>
      <xdr:rowOff>19942</xdr:rowOff>
    </xdr:from>
    <xdr:to>
      <xdr:col>34</xdr:col>
      <xdr:colOff>753071</xdr:colOff>
      <xdr:row>48</xdr:row>
      <xdr:rowOff>84236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139898</xdr:colOff>
      <xdr:row>32</xdr:row>
      <xdr:rowOff>168771</xdr:rowOff>
    </xdr:from>
    <xdr:to>
      <xdr:col>40</xdr:col>
      <xdr:colOff>544711</xdr:colOff>
      <xdr:row>48</xdr:row>
      <xdr:rowOff>54471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595313</xdr:colOff>
      <xdr:row>2</xdr:row>
      <xdr:rowOff>14883</xdr:rowOff>
    </xdr:from>
    <xdr:to>
      <xdr:col>31</xdr:col>
      <xdr:colOff>161250</xdr:colOff>
      <xdr:row>22</xdr:row>
      <xdr:rowOff>23957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32</xdr:col>
      <xdr:colOff>14289</xdr:colOff>
      <xdr:row>2</xdr:row>
      <xdr:rowOff>37504</xdr:rowOff>
    </xdr:from>
    <xdr:to>
      <xdr:col>38</xdr:col>
      <xdr:colOff>413664</xdr:colOff>
      <xdr:row>22</xdr:row>
      <xdr:rowOff>65629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3%2005%2020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03%2006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05%2006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3%2006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7%2006%20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26%2006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OVA%20V407%20Cyg/v407%20cyg%20analyse%202307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4%2005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5%2005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8%2005%20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21%2005%20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19%2005%2020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20%2005%20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25%2005%202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407%20cyg%20analyse%2031%2005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112.55971257318579</v>
          </cell>
        </row>
        <row r="13">
          <cell r="I13">
            <v>11.637702617431602</v>
          </cell>
          <cell r="L13">
            <v>7.6816102037395462</v>
          </cell>
        </row>
        <row r="14">
          <cell r="L14">
            <v>31.83283889529784</v>
          </cell>
        </row>
      </sheetData>
      <sheetData sheetId="2">
        <row r="8">
          <cell r="J8">
            <v>111.68819491352593</v>
          </cell>
        </row>
        <row r="10">
          <cell r="J10">
            <v>11.705164542663629</v>
          </cell>
        </row>
      </sheetData>
      <sheetData sheetId="3">
        <row r="11">
          <cell r="H11">
            <v>34.891917315862784</v>
          </cell>
        </row>
        <row r="13">
          <cell r="H13">
            <v>9.5658350371646019</v>
          </cell>
        </row>
      </sheetData>
      <sheetData sheetId="4">
        <row r="11">
          <cell r="H11">
            <v>116.87027465865617</v>
          </cell>
        </row>
        <row r="13">
          <cell r="H13">
            <v>9.6760115883204367</v>
          </cell>
        </row>
      </sheetData>
      <sheetData sheetId="5"/>
      <sheetData sheetId="6">
        <row r="8">
          <cell r="M8">
            <v>4274.8778857843972</v>
          </cell>
        </row>
        <row r="10">
          <cell r="M10">
            <v>13.461469615801455</v>
          </cell>
          <cell r="P10">
            <v>11.774000000000001</v>
          </cell>
        </row>
      </sheetData>
      <sheetData sheetId="7">
        <row r="7">
          <cell r="H7">
            <v>72.422328054823637</v>
          </cell>
        </row>
        <row r="9">
          <cell r="H9">
            <v>10.18568317431726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79.348164914873252</v>
          </cell>
        </row>
        <row r="13">
          <cell r="I13">
            <v>9.3747206022598171</v>
          </cell>
          <cell r="L13">
            <v>10.211575862139547</v>
          </cell>
        </row>
        <row r="14">
          <cell r="L14">
            <v>40.351270463411794</v>
          </cell>
        </row>
      </sheetData>
      <sheetData sheetId="2">
        <row r="8">
          <cell r="J8">
            <v>113.60135138882956</v>
          </cell>
        </row>
        <row r="10">
          <cell r="J10">
            <v>11.518973434748238</v>
          </cell>
        </row>
      </sheetData>
      <sheetData sheetId="3">
        <row r="11">
          <cell r="H11">
            <v>39.64581415225085</v>
          </cell>
        </row>
        <row r="13">
          <cell r="H13">
            <v>13.100373068646698</v>
          </cell>
        </row>
      </sheetData>
      <sheetData sheetId="4">
        <row r="11">
          <cell r="H11">
            <v>144.39496191847272</v>
          </cell>
        </row>
        <row r="13">
          <cell r="H13">
            <v>9.4392473224798472</v>
          </cell>
        </row>
      </sheetData>
      <sheetData sheetId="5"/>
      <sheetData sheetId="6">
        <row r="8">
          <cell r="J8">
            <v>96.860322934922664</v>
          </cell>
          <cell r="M8">
            <v>2442.83070682058</v>
          </cell>
          <cell r="P8">
            <v>378.84976169825427</v>
          </cell>
        </row>
        <row r="10">
          <cell r="J10">
            <v>8.031166389027927</v>
          </cell>
          <cell r="M10">
            <v>11.774000000000001</v>
          </cell>
          <cell r="P10">
            <v>11.52609313055885</v>
          </cell>
        </row>
      </sheetData>
      <sheetData sheetId="7">
        <row r="7">
          <cell r="H7">
            <v>97.706220112627307</v>
          </cell>
        </row>
        <row r="9">
          <cell r="H9">
            <v>9.9455099146487793</v>
          </cell>
        </row>
      </sheetData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79.348164914873252</v>
          </cell>
        </row>
        <row r="13">
          <cell r="I13">
            <v>9.3747206022598171</v>
          </cell>
          <cell r="L13">
            <v>10.211575862139547</v>
          </cell>
        </row>
        <row r="14">
          <cell r="L14">
            <v>40.351270463411794</v>
          </cell>
        </row>
      </sheetData>
      <sheetData sheetId="2">
        <row r="8">
          <cell r="J8">
            <v>113.60135138882956</v>
          </cell>
        </row>
        <row r="10">
          <cell r="J10">
            <v>11.518973434748238</v>
          </cell>
        </row>
      </sheetData>
      <sheetData sheetId="3">
        <row r="11">
          <cell r="H11">
            <v>39.64581415225085</v>
          </cell>
        </row>
        <row r="13">
          <cell r="H13">
            <v>13.100373068646698</v>
          </cell>
        </row>
      </sheetData>
      <sheetData sheetId="4">
        <row r="11">
          <cell r="H11">
            <v>144.39496191847272</v>
          </cell>
        </row>
        <row r="13">
          <cell r="H13">
            <v>9.4392473224798472</v>
          </cell>
        </row>
      </sheetData>
      <sheetData sheetId="5"/>
      <sheetData sheetId="6">
        <row r="8">
          <cell r="J8">
            <v>96.860322934922664</v>
          </cell>
          <cell r="M8">
            <v>2442.83070682058</v>
          </cell>
          <cell r="P8">
            <v>378.84976169825427</v>
          </cell>
        </row>
        <row r="10">
          <cell r="J10">
            <v>8.031166389027927</v>
          </cell>
          <cell r="M10">
            <v>11.774000000000001</v>
          </cell>
          <cell r="P10">
            <v>11.52609313055885</v>
          </cell>
        </row>
      </sheetData>
      <sheetData sheetId="7">
        <row r="7">
          <cell r="H7">
            <v>97.706220112627307</v>
          </cell>
        </row>
        <row r="9">
          <cell r="H9">
            <v>9.9455099146487793</v>
          </cell>
        </row>
      </sheetData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47.350344497982086</v>
          </cell>
        </row>
        <row r="13">
          <cell r="I13">
            <v>9.6008910853533767</v>
          </cell>
          <cell r="L13">
            <v>12.525336818239222</v>
          </cell>
        </row>
        <row r="14">
          <cell r="L14">
            <v>38.336044725579669</v>
          </cell>
        </row>
      </sheetData>
      <sheetData sheetId="2">
        <row r="8">
          <cell r="J8">
            <v>88.983598371310606</v>
          </cell>
        </row>
        <row r="10">
          <cell r="J10">
            <v>13.795490110349341</v>
          </cell>
        </row>
      </sheetData>
      <sheetData sheetId="3">
        <row r="11">
          <cell r="H11">
            <v>27.604346225006566</v>
          </cell>
        </row>
        <row r="13">
          <cell r="H13">
            <v>12.037418805148276</v>
          </cell>
        </row>
      </sheetData>
      <sheetData sheetId="4">
        <row r="11">
          <cell r="H11">
            <v>101.02961470190405</v>
          </cell>
        </row>
        <row r="13">
          <cell r="H13">
            <v>9.0487590743788378</v>
          </cell>
        </row>
      </sheetData>
      <sheetData sheetId="5"/>
      <sheetData sheetId="6">
        <row r="8">
          <cell r="J8">
            <v>63.72215279886953</v>
          </cell>
          <cell r="M8">
            <v>1643.9817813977779</v>
          </cell>
          <cell r="P8">
            <v>256.89296030860282</v>
          </cell>
        </row>
        <row r="10">
          <cell r="J10">
            <v>7.0976141170458762</v>
          </cell>
          <cell r="M10">
            <v>11.679014834940348</v>
          </cell>
          <cell r="P10">
            <v>10.556528948192961</v>
          </cell>
        </row>
      </sheetData>
      <sheetData sheetId="7">
        <row r="7">
          <cell r="H7">
            <v>74.801620845930287</v>
          </cell>
        </row>
        <row r="9">
          <cell r="H9">
            <v>8.8670087606619088</v>
          </cell>
        </row>
      </sheetData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62.282062852356958</v>
          </cell>
        </row>
        <row r="13">
          <cell r="I13">
            <v>10.859536626027726</v>
          </cell>
          <cell r="L13">
            <v>8.6021946391482675</v>
          </cell>
        </row>
        <row r="14">
          <cell r="L14">
            <v>21.043127247873169</v>
          </cell>
        </row>
      </sheetData>
      <sheetData sheetId="2">
        <row r="8">
          <cell r="J8">
            <v>82.574334517692819</v>
          </cell>
        </row>
        <row r="10">
          <cell r="J10">
            <v>13.840598027704711</v>
          </cell>
        </row>
      </sheetData>
      <sheetData sheetId="3">
        <row r="11">
          <cell r="H11">
            <v>18.531259051628666</v>
          </cell>
        </row>
        <row r="13">
          <cell r="H13">
            <v>10.572757763284345</v>
          </cell>
        </row>
      </sheetData>
      <sheetData sheetId="4">
        <row r="11">
          <cell r="H11">
            <v>98.987782620136883</v>
          </cell>
        </row>
        <row r="13">
          <cell r="H13">
            <v>9.6538329456407226</v>
          </cell>
        </row>
      </sheetData>
      <sheetData sheetId="5"/>
      <sheetData sheetId="6">
        <row r="8">
          <cell r="J8">
            <v>55.668499275861926</v>
          </cell>
          <cell r="M8">
            <v>1225.5814033557926</v>
          </cell>
          <cell r="P8">
            <v>237.92338632178419</v>
          </cell>
        </row>
        <row r="10">
          <cell r="J10">
            <v>7.5661780985590203</v>
          </cell>
          <cell r="M10">
            <v>11.734331516836461</v>
          </cell>
          <cell r="P10">
            <v>11.643613927598199</v>
          </cell>
        </row>
      </sheetData>
      <sheetData sheetId="7">
        <row r="7">
          <cell r="H7">
            <v>48.494475756069477</v>
          </cell>
        </row>
        <row r="9">
          <cell r="H9">
            <v>8.0582100503002021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 refreshError="1"/>
      <sheetData sheetId="1" refreshError="1">
        <row r="11">
          <cell r="I11">
            <v>65.093818218376398</v>
          </cell>
          <cell r="L11">
            <v>29.967122825887309</v>
          </cell>
        </row>
        <row r="13">
          <cell r="I13">
            <v>9.781098515202256</v>
          </cell>
          <cell r="L13">
            <v>8.7902385372004979</v>
          </cell>
        </row>
      </sheetData>
      <sheetData sheetId="2" refreshError="1">
        <row r="8">
          <cell r="J8">
            <v>104.76300355811541</v>
          </cell>
        </row>
        <row r="10">
          <cell r="J10">
            <v>13.301771843893981</v>
          </cell>
        </row>
      </sheetData>
      <sheetData sheetId="3" refreshError="1">
        <row r="11">
          <cell r="H11">
            <v>18.825216451556376</v>
          </cell>
        </row>
        <row r="13">
          <cell r="H13">
            <v>8.9413605148226392</v>
          </cell>
        </row>
      </sheetData>
      <sheetData sheetId="4" refreshError="1">
        <row r="11">
          <cell r="H11">
            <v>124.6484434874739</v>
          </cell>
        </row>
        <row r="13">
          <cell r="H13">
            <v>9.019595629660655</v>
          </cell>
        </row>
      </sheetData>
      <sheetData sheetId="5" refreshError="1">
        <row r="11">
          <cell r="H11">
            <v>43.525707949586021</v>
          </cell>
        </row>
        <row r="13">
          <cell r="H13">
            <v>9.0485121641238635</v>
          </cell>
        </row>
      </sheetData>
      <sheetData sheetId="6" refreshError="1">
        <row r="8">
          <cell r="J8">
            <v>85.145844837908413</v>
          </cell>
          <cell r="M8">
            <v>1378.1828649766451</v>
          </cell>
          <cell r="P8">
            <v>303.0629689445783</v>
          </cell>
        </row>
        <row r="10">
          <cell r="J10">
            <v>8.5942456841879196</v>
          </cell>
          <cell r="M10">
            <v>11.502026239936107</v>
          </cell>
          <cell r="P10">
            <v>10.793131315434824</v>
          </cell>
        </row>
      </sheetData>
      <sheetData sheetId="7" refreshError="1">
        <row r="7">
          <cell r="H7">
            <v>88.519232713394629</v>
          </cell>
        </row>
        <row r="9">
          <cell r="H9">
            <v>10.805574667015032</v>
          </cell>
        </row>
      </sheetData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 4959"/>
      <sheetName val="OIII 5007"/>
      <sheetName val="NII 5755"/>
      <sheetName val="He I 5876"/>
      <sheetName val="O I 6300"/>
      <sheetName val="OI 6363"/>
      <sheetName val="Ha"/>
      <sheetName val="7155"/>
      <sheetName val="Data"/>
    </sheetNames>
    <sheetDataSet>
      <sheetData sheetId="0"/>
      <sheetData sheetId="1">
        <row r="11">
          <cell r="L11">
            <v>33.449252791787515</v>
          </cell>
        </row>
      </sheetData>
      <sheetData sheetId="2">
        <row r="11">
          <cell r="I11">
            <v>71.153217257080613</v>
          </cell>
          <cell r="L11">
            <v>48.737302459960624</v>
          </cell>
        </row>
      </sheetData>
      <sheetData sheetId="3">
        <row r="8">
          <cell r="J8">
            <v>169.87942621231011</v>
          </cell>
        </row>
      </sheetData>
      <sheetData sheetId="4">
        <row r="11">
          <cell r="K11">
            <v>38</v>
          </cell>
        </row>
      </sheetData>
      <sheetData sheetId="5">
        <row r="11">
          <cell r="H11">
            <v>277.10128583673009</v>
          </cell>
        </row>
      </sheetData>
      <sheetData sheetId="6">
        <row r="8">
          <cell r="M8">
            <v>95.742511472379576</v>
          </cell>
        </row>
      </sheetData>
      <sheetData sheetId="7">
        <row r="8">
          <cell r="J8">
            <v>219.52950968491297</v>
          </cell>
          <cell r="M8">
            <v>2189.8999897098779</v>
          </cell>
          <cell r="P8">
            <v>630.5507801214975</v>
          </cell>
        </row>
      </sheetData>
      <sheetData sheetId="8">
        <row r="7">
          <cell r="H7">
            <v>184.68927576019772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101.45976826807282</v>
          </cell>
        </row>
        <row r="13">
          <cell r="I13">
            <v>12.244223682842422</v>
          </cell>
          <cell r="L13">
            <v>8.9101345205598363</v>
          </cell>
        </row>
        <row r="14">
          <cell r="L14">
            <v>30.325722359541395</v>
          </cell>
        </row>
      </sheetData>
      <sheetData sheetId="2">
        <row r="8">
          <cell r="J8">
            <v>102.59575108207866</v>
          </cell>
        </row>
        <row r="10">
          <cell r="J10">
            <v>12.698789072272129</v>
          </cell>
        </row>
      </sheetData>
      <sheetData sheetId="3">
        <row r="11">
          <cell r="H11">
            <v>31.768407135191794</v>
          </cell>
        </row>
        <row r="13">
          <cell r="H13">
            <v>10.768259595329102</v>
          </cell>
        </row>
      </sheetData>
      <sheetData sheetId="4">
        <row r="11">
          <cell r="H11">
            <v>102.06084863241554</v>
          </cell>
        </row>
        <row r="13">
          <cell r="H13">
            <v>10.415701534592971</v>
          </cell>
        </row>
      </sheetData>
      <sheetData sheetId="5">
        <row r="10">
          <cell r="H10">
            <v>3.7760572727021646</v>
          </cell>
        </row>
        <row r="11">
          <cell r="H11">
            <v>27.190141002217757</v>
          </cell>
        </row>
      </sheetData>
      <sheetData sheetId="6">
        <row r="8">
          <cell r="M8">
            <v>3395.3623903178573</v>
          </cell>
          <cell r="P8">
            <v>300.01547951432286</v>
          </cell>
        </row>
        <row r="10">
          <cell r="M10">
            <v>13.344826545951705</v>
          </cell>
          <cell r="P10">
            <v>11.774000000000001</v>
          </cell>
        </row>
      </sheetData>
      <sheetData sheetId="7">
        <row r="7">
          <cell r="H7">
            <v>70.359017736602297</v>
          </cell>
        </row>
        <row r="9">
          <cell r="H9">
            <v>12.045468783588012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112.55971257318579</v>
          </cell>
        </row>
        <row r="13">
          <cell r="I13">
            <v>11.637702617431602</v>
          </cell>
          <cell r="L13">
            <v>7.6816102037395462</v>
          </cell>
        </row>
        <row r="14">
          <cell r="L14">
            <v>31.83283889529784</v>
          </cell>
        </row>
      </sheetData>
      <sheetData sheetId="2">
        <row r="8">
          <cell r="J8">
            <v>111.68819491352593</v>
          </cell>
        </row>
        <row r="10">
          <cell r="J10">
            <v>11.705164542663629</v>
          </cell>
        </row>
      </sheetData>
      <sheetData sheetId="3">
        <row r="11">
          <cell r="H11">
            <v>34.891917315862784</v>
          </cell>
        </row>
        <row r="13">
          <cell r="H13">
            <v>9.5658350371646019</v>
          </cell>
        </row>
      </sheetData>
      <sheetData sheetId="4">
        <row r="11">
          <cell r="H11">
            <v>116.87027465865617</v>
          </cell>
        </row>
        <row r="13">
          <cell r="H13">
            <v>9.6760115883204367</v>
          </cell>
        </row>
      </sheetData>
      <sheetData sheetId="5">
        <row r="10">
          <cell r="H10">
            <v>4.2629172934542039</v>
          </cell>
        </row>
        <row r="11">
          <cell r="H11">
            <v>43.255428699962842</v>
          </cell>
        </row>
      </sheetData>
      <sheetData sheetId="6">
        <row r="8">
          <cell r="M8">
            <v>4219.6873241180392</v>
          </cell>
          <cell r="P8">
            <v>319.57943564841901</v>
          </cell>
        </row>
        <row r="10">
          <cell r="M10">
            <v>13.212829369497165</v>
          </cell>
          <cell r="P10">
            <v>11.774000000000001</v>
          </cell>
        </row>
      </sheetData>
      <sheetData sheetId="7">
        <row r="7">
          <cell r="H7">
            <v>72.422328054823637</v>
          </cell>
        </row>
        <row r="9">
          <cell r="H9">
            <v>10.18568317431726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86.643719814870366</v>
          </cell>
        </row>
        <row r="13">
          <cell r="I13">
            <v>10.184996867046662</v>
          </cell>
          <cell r="L13">
            <v>7.6660460994700976</v>
          </cell>
        </row>
        <row r="14">
          <cell r="L14">
            <v>30.946166048481942</v>
          </cell>
        </row>
      </sheetData>
      <sheetData sheetId="2">
        <row r="8">
          <cell r="J8">
            <v>100.99446888875119</v>
          </cell>
        </row>
        <row r="10">
          <cell r="J10">
            <v>11.612963106324576</v>
          </cell>
        </row>
      </sheetData>
      <sheetData sheetId="3">
        <row r="11">
          <cell r="H11">
            <v>33.773209207743697</v>
          </cell>
        </row>
        <row r="13">
          <cell r="H13">
            <v>10.420331552536616</v>
          </cell>
        </row>
      </sheetData>
      <sheetData sheetId="4">
        <row r="11">
          <cell r="H11">
            <v>109.15277856686572</v>
          </cell>
        </row>
        <row r="13">
          <cell r="H13">
            <v>8.9528921404435948</v>
          </cell>
        </row>
      </sheetData>
      <sheetData sheetId="5">
        <row r="10">
          <cell r="H10">
            <v>3.6170218772991842</v>
          </cell>
        </row>
        <row r="11">
          <cell r="H11">
            <v>35.79747104044916</v>
          </cell>
        </row>
      </sheetData>
      <sheetData sheetId="6">
        <row r="8">
          <cell r="M8">
            <v>3069.5310660820128</v>
          </cell>
          <cell r="P8">
            <v>289.26278903227069</v>
          </cell>
        </row>
        <row r="10">
          <cell r="M10">
            <v>12.153375286465042</v>
          </cell>
          <cell r="P10">
            <v>11.774000000000001</v>
          </cell>
        </row>
      </sheetData>
      <sheetData sheetId="7">
        <row r="7">
          <cell r="H7">
            <v>67.720527982985118</v>
          </cell>
        </row>
        <row r="9">
          <cell r="H9">
            <v>10.284913216438778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>
        <row r="11">
          <cell r="H11">
            <v>75</v>
          </cell>
        </row>
      </sheetData>
      <sheetData sheetId="1">
        <row r="11">
          <cell r="I11">
            <v>85.207706811264103</v>
          </cell>
        </row>
        <row r="13">
          <cell r="I13">
            <v>10.083763254573148</v>
          </cell>
          <cell r="L13">
            <v>8.0922445678515285</v>
          </cell>
        </row>
        <row r="14">
          <cell r="L14">
            <v>34.396832996977849</v>
          </cell>
        </row>
      </sheetData>
      <sheetData sheetId="2">
        <row r="8">
          <cell r="J8">
            <v>97.235293265712443</v>
          </cell>
        </row>
        <row r="10">
          <cell r="J10">
            <v>10.645142886336252</v>
          </cell>
        </row>
      </sheetData>
      <sheetData sheetId="3">
        <row r="11">
          <cell r="H11">
            <v>43.680247972816659</v>
          </cell>
        </row>
        <row r="13">
          <cell r="H13">
            <v>11.110774495444442</v>
          </cell>
        </row>
      </sheetData>
      <sheetData sheetId="4">
        <row r="11">
          <cell r="H11">
            <v>144.92745270601054</v>
          </cell>
        </row>
        <row r="13">
          <cell r="H13">
            <v>8.5263349661207126</v>
          </cell>
        </row>
      </sheetData>
      <sheetData sheetId="5"/>
      <sheetData sheetId="6">
        <row r="8">
          <cell r="J8">
            <v>187.48285157278988</v>
          </cell>
          <cell r="M8">
            <v>3503.4321903715736</v>
          </cell>
          <cell r="P8">
            <v>383.24247338191697</v>
          </cell>
        </row>
        <row r="10">
          <cell r="J10">
            <v>11.938395845061788</v>
          </cell>
          <cell r="M10">
            <v>11.271153553621941</v>
          </cell>
          <cell r="P10">
            <v>10.861244890151236</v>
          </cell>
        </row>
      </sheetData>
      <sheetData sheetId="7">
        <row r="7">
          <cell r="H7">
            <v>128.02109463034333</v>
          </cell>
        </row>
        <row r="9">
          <cell r="H9">
            <v>10.193616886685712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>
        <row r="11">
          <cell r="H11">
            <v>60.944091793821151</v>
          </cell>
        </row>
      </sheetData>
      <sheetData sheetId="1">
        <row r="11">
          <cell r="I11">
            <v>69.192174420154274</v>
          </cell>
          <cell r="L11">
            <v>27.508410842384237</v>
          </cell>
        </row>
        <row r="13">
          <cell r="I13">
            <v>9.5668493500846896</v>
          </cell>
          <cell r="L13">
            <v>7.9093583443262867</v>
          </cell>
        </row>
      </sheetData>
      <sheetData sheetId="2">
        <row r="8">
          <cell r="J8">
            <v>88.296408467006373</v>
          </cell>
        </row>
        <row r="10">
          <cell r="J10">
            <v>11.060577271623901</v>
          </cell>
        </row>
      </sheetData>
      <sheetData sheetId="3">
        <row r="11">
          <cell r="H11">
            <v>28.815480405915874</v>
          </cell>
        </row>
        <row r="13">
          <cell r="H13">
            <v>10.254374330567247</v>
          </cell>
        </row>
      </sheetData>
      <sheetData sheetId="4">
        <row r="11">
          <cell r="H11">
            <v>102.97581854930812</v>
          </cell>
        </row>
        <row r="13">
          <cell r="H13">
            <v>8.5059870145641572</v>
          </cell>
        </row>
      </sheetData>
      <sheetData sheetId="5">
        <row r="11">
          <cell r="H11">
            <v>37.26891808168989</v>
          </cell>
        </row>
        <row r="13">
          <cell r="H13">
            <v>8.9629106352019097</v>
          </cell>
        </row>
      </sheetData>
      <sheetData sheetId="6">
        <row r="8">
          <cell r="J8">
            <v>117.76424811482345</v>
          </cell>
          <cell r="M8">
            <v>2724.1737914164946</v>
          </cell>
          <cell r="P8">
            <v>261.6040213560488</v>
          </cell>
        </row>
        <row r="10">
          <cell r="J10">
            <v>11.544152275545583</v>
          </cell>
          <cell r="M10">
            <v>11.593240033716917</v>
          </cell>
          <cell r="P10">
            <v>11.347596270885422</v>
          </cell>
        </row>
      </sheetData>
      <sheetData sheetId="7">
        <row r="7">
          <cell r="H7">
            <v>74.439266734750561</v>
          </cell>
        </row>
        <row r="9">
          <cell r="H9">
            <v>10.368922066638074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69.192174420154274</v>
          </cell>
        </row>
        <row r="13">
          <cell r="I13">
            <v>9.5668493500846896</v>
          </cell>
          <cell r="L13">
            <v>7.9093583443262867</v>
          </cell>
        </row>
        <row r="14">
          <cell r="L14">
            <v>27.283144456838734</v>
          </cell>
        </row>
      </sheetData>
      <sheetData sheetId="2">
        <row r="8">
          <cell r="J8">
            <v>88.296408467006373</v>
          </cell>
        </row>
        <row r="10">
          <cell r="J10">
            <v>11.060577271623901</v>
          </cell>
        </row>
      </sheetData>
      <sheetData sheetId="3">
        <row r="11">
          <cell r="H11">
            <v>28.815480405915874</v>
          </cell>
        </row>
        <row r="13">
          <cell r="H13">
            <v>10.254374330567247</v>
          </cell>
        </row>
      </sheetData>
      <sheetData sheetId="4">
        <row r="11">
          <cell r="H11">
            <v>102.97581854930812</v>
          </cell>
        </row>
        <row r="13">
          <cell r="H13">
            <v>8.5059870145641572</v>
          </cell>
        </row>
      </sheetData>
      <sheetData sheetId="5"/>
      <sheetData sheetId="6">
        <row r="8">
          <cell r="J8">
            <v>117.76424811482345</v>
          </cell>
          <cell r="M8">
            <v>2724.1737914164946</v>
          </cell>
          <cell r="P8">
            <v>261.6040213560488</v>
          </cell>
        </row>
        <row r="10">
          <cell r="J10">
            <v>11.544152275545583</v>
          </cell>
          <cell r="M10">
            <v>11.593240033716917</v>
          </cell>
          <cell r="P10">
            <v>11.347596270885422</v>
          </cell>
        </row>
      </sheetData>
      <sheetData sheetId="7">
        <row r="7">
          <cell r="H7">
            <v>74.439266734750561</v>
          </cell>
        </row>
        <row r="9">
          <cell r="H9">
            <v>10.368922066638074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76.170761381381695</v>
          </cell>
        </row>
        <row r="13">
          <cell r="I13">
            <v>8.3557152737912421</v>
          </cell>
          <cell r="L13">
            <v>9.024816555926142</v>
          </cell>
        </row>
        <row r="14">
          <cell r="L14">
            <v>40.808062273668213</v>
          </cell>
        </row>
      </sheetData>
      <sheetData sheetId="2">
        <row r="8">
          <cell r="J8">
            <v>99.03410207758624</v>
          </cell>
        </row>
        <row r="10">
          <cell r="J10">
            <v>10.157779998489202</v>
          </cell>
        </row>
      </sheetData>
      <sheetData sheetId="3">
        <row r="11">
          <cell r="H11">
            <v>30.548376643964563</v>
          </cell>
        </row>
        <row r="13">
          <cell r="H13">
            <v>8.8689447605613516</v>
          </cell>
        </row>
      </sheetData>
      <sheetData sheetId="4">
        <row r="11">
          <cell r="H11">
            <v>126.99506453104725</v>
          </cell>
        </row>
        <row r="13">
          <cell r="H13">
            <v>7.8733651155340034</v>
          </cell>
        </row>
      </sheetData>
      <sheetData sheetId="5"/>
      <sheetData sheetId="6">
        <row r="8">
          <cell r="J8">
            <v>98.715778138122914</v>
          </cell>
          <cell r="M8">
            <v>2766.4512402184237</v>
          </cell>
          <cell r="P8">
            <v>344.11437311973742</v>
          </cell>
        </row>
        <row r="10">
          <cell r="J10">
            <v>8.0888434926201462</v>
          </cell>
          <cell r="M10">
            <v>11.019696750393397</v>
          </cell>
          <cell r="P10">
            <v>10.944238789454813</v>
          </cell>
        </row>
      </sheetData>
      <sheetData sheetId="7">
        <row r="7">
          <cell r="H7">
            <v>96.651565955264346</v>
          </cell>
        </row>
        <row r="9">
          <cell r="H9">
            <v>9.0479275347818948</v>
          </cell>
        </row>
      </sheetData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OIII"/>
      <sheetName val="NII 5755"/>
      <sheetName val="He I 5876"/>
      <sheetName val="O I 6300"/>
      <sheetName val="OI 6363"/>
      <sheetName val="Ha"/>
      <sheetName val="7155"/>
      <sheetName val="Données"/>
    </sheetNames>
    <sheetDataSet>
      <sheetData sheetId="0"/>
      <sheetData sheetId="1">
        <row r="11">
          <cell r="I11">
            <v>76.170761381381695</v>
          </cell>
        </row>
        <row r="13">
          <cell r="I13">
            <v>8.3557152737912421</v>
          </cell>
          <cell r="L13">
            <v>9.024816555926142</v>
          </cell>
        </row>
        <row r="14">
          <cell r="L14">
            <v>41.008189258767736</v>
          </cell>
        </row>
      </sheetData>
      <sheetData sheetId="2">
        <row r="8">
          <cell r="J8">
            <v>99.03410207758624</v>
          </cell>
        </row>
        <row r="10">
          <cell r="J10">
            <v>10.157779998489202</v>
          </cell>
        </row>
      </sheetData>
      <sheetData sheetId="3">
        <row r="11">
          <cell r="H11">
            <v>30.548376643964563</v>
          </cell>
        </row>
        <row r="13">
          <cell r="H13">
            <v>8.8689447605613516</v>
          </cell>
        </row>
      </sheetData>
      <sheetData sheetId="4">
        <row r="11">
          <cell r="H11">
            <v>126.99506453104725</v>
          </cell>
        </row>
        <row r="13">
          <cell r="H13">
            <v>7.8733651155340034</v>
          </cell>
        </row>
      </sheetData>
      <sheetData sheetId="5"/>
      <sheetData sheetId="6">
        <row r="8">
          <cell r="J8">
            <v>98.715778138122914</v>
          </cell>
          <cell r="M8">
            <v>2766.4512402184237</v>
          </cell>
          <cell r="P8">
            <v>344.11437311973742</v>
          </cell>
        </row>
        <row r="10">
          <cell r="J10">
            <v>8.0888434926201462</v>
          </cell>
          <cell r="M10">
            <v>11.019696750393397</v>
          </cell>
          <cell r="P10">
            <v>10.944238789454813</v>
          </cell>
        </row>
      </sheetData>
      <sheetData sheetId="7">
        <row r="7">
          <cell r="H7">
            <v>96.651565955264346</v>
          </cell>
        </row>
        <row r="9">
          <cell r="H9">
            <v>9.0479275347818948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P76"/>
  <sheetViews>
    <sheetView topLeftCell="A46" workbookViewId="0">
      <selection activeCell="E79" sqref="E79"/>
    </sheetView>
  </sheetViews>
  <sheetFormatPr baseColWidth="10" defaultRowHeight="14.25" x14ac:dyDescent="0.2"/>
  <cols>
    <col min="1" max="1" width="6" style="19" customWidth="1"/>
    <col min="2" max="2" width="8.875" style="1" bestFit="1" customWidth="1"/>
    <col min="3" max="4" width="10.75" style="2" customWidth="1"/>
    <col min="5" max="20" width="8.25" style="1" customWidth="1"/>
    <col min="21" max="1030" width="10.75" style="1" customWidth="1"/>
    <col min="1031" max="1031" width="11" customWidth="1"/>
  </cols>
  <sheetData>
    <row r="1" spans="1:26" customFormat="1" x14ac:dyDescent="0.2">
      <c r="A1" s="19"/>
      <c r="B1" s="42" t="s">
        <v>23</v>
      </c>
      <c r="C1" s="43">
        <v>40247</v>
      </c>
      <c r="D1" s="2"/>
      <c r="E1" s="11">
        <v>4861</v>
      </c>
      <c r="F1" s="11">
        <v>4922</v>
      </c>
      <c r="G1" s="11">
        <v>4959</v>
      </c>
      <c r="H1" s="11">
        <v>5007</v>
      </c>
      <c r="I1" s="11">
        <v>5018</v>
      </c>
      <c r="J1" s="11">
        <v>5535</v>
      </c>
      <c r="K1" s="11">
        <v>5755</v>
      </c>
      <c r="L1" s="11">
        <v>5878</v>
      </c>
      <c r="M1" s="11">
        <v>6300</v>
      </c>
      <c r="N1" s="11">
        <v>6363</v>
      </c>
      <c r="O1" s="11">
        <v>6548</v>
      </c>
      <c r="P1" s="11">
        <v>6563</v>
      </c>
      <c r="Q1" s="11">
        <v>6583</v>
      </c>
      <c r="R1" s="11">
        <v>6678</v>
      </c>
      <c r="S1" s="11">
        <v>7064</v>
      </c>
      <c r="T1" s="11">
        <v>7155</v>
      </c>
      <c r="U1" s="1"/>
      <c r="V1" s="1"/>
      <c r="W1" s="1"/>
      <c r="X1" s="1"/>
      <c r="Y1" s="1"/>
      <c r="Z1" s="1"/>
    </row>
    <row r="2" spans="1:26" customFormat="1" x14ac:dyDescent="0.2">
      <c r="A2" s="19"/>
      <c r="B2" s="1"/>
      <c r="C2" s="2"/>
      <c r="D2" s="2"/>
      <c r="E2" s="11" t="s">
        <v>0</v>
      </c>
      <c r="F2" s="11" t="s">
        <v>1</v>
      </c>
      <c r="G2" s="11" t="s">
        <v>2</v>
      </c>
      <c r="H2" s="11" t="s">
        <v>2</v>
      </c>
      <c r="I2" s="11" t="s">
        <v>3</v>
      </c>
      <c r="J2" s="11" t="s">
        <v>17</v>
      </c>
      <c r="K2" s="11" t="s">
        <v>5</v>
      </c>
      <c r="L2" s="11" t="s">
        <v>18</v>
      </c>
      <c r="M2" s="11" t="s">
        <v>4</v>
      </c>
      <c r="N2" s="11" t="s">
        <v>4</v>
      </c>
      <c r="O2" s="11" t="s">
        <v>5</v>
      </c>
      <c r="P2" s="11" t="s">
        <v>6</v>
      </c>
      <c r="Q2" s="11" t="s">
        <v>5</v>
      </c>
      <c r="R2" s="11" t="s">
        <v>18</v>
      </c>
      <c r="S2" s="11" t="s">
        <v>18</v>
      </c>
      <c r="T2" s="11" t="s">
        <v>19</v>
      </c>
      <c r="U2" s="1"/>
      <c r="V2" s="1"/>
      <c r="W2" s="1"/>
      <c r="X2" s="1"/>
      <c r="Y2" s="1"/>
      <c r="Z2" s="1"/>
    </row>
    <row r="3" spans="1:26" customFormat="1" x14ac:dyDescent="0.2">
      <c r="A3" s="20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Format="1" x14ac:dyDescent="0.2">
      <c r="A4" s="20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5"/>
      <c r="V4" s="25"/>
      <c r="W4" s="25"/>
      <c r="X4" s="1"/>
      <c r="Y4" s="3"/>
      <c r="Z4" s="1">
        <v>22.5</v>
      </c>
    </row>
    <row r="5" spans="1:26" customFormat="1" x14ac:dyDescent="0.2">
      <c r="A5" s="20"/>
      <c r="B5" s="41">
        <f>IF((C5-C$1)&lt;200,(C5-C$1),B4)</f>
        <v>12</v>
      </c>
      <c r="C5" s="2" t="s">
        <v>7</v>
      </c>
      <c r="D5" s="2" t="s">
        <v>20</v>
      </c>
      <c r="E5" s="12">
        <v>17.89</v>
      </c>
      <c r="F5" s="12">
        <v>10.3</v>
      </c>
      <c r="G5" s="12"/>
      <c r="H5" s="51">
        <v>7.5</v>
      </c>
      <c r="I5" s="51">
        <v>9.1</v>
      </c>
      <c r="J5" s="12">
        <v>9</v>
      </c>
      <c r="K5" s="12">
        <v>11.67</v>
      </c>
      <c r="L5" s="12">
        <v>15.1</v>
      </c>
      <c r="M5" s="12"/>
      <c r="N5" s="12"/>
      <c r="O5" s="12"/>
      <c r="P5" s="12">
        <v>22.52</v>
      </c>
      <c r="Q5" s="12"/>
      <c r="R5" s="12">
        <v>18</v>
      </c>
      <c r="S5" s="12">
        <v>17.100000000000001</v>
      </c>
      <c r="T5" s="12"/>
      <c r="U5" s="25"/>
      <c r="V5" s="25"/>
      <c r="W5" s="25"/>
      <c r="X5" s="1"/>
      <c r="Y5" s="3"/>
      <c r="Z5" s="1">
        <v>19.100000000000001</v>
      </c>
    </row>
    <row r="6" spans="1:26" customFormat="1" x14ac:dyDescent="0.2">
      <c r="A6" s="20"/>
      <c r="B6" s="41">
        <f t="shared" ref="B6:B37" si="0">IF(ABS(C6-C$1)&lt;200,(C6-C$1),B5)</f>
        <v>12</v>
      </c>
      <c r="C6" s="2"/>
      <c r="D6" s="2" t="s">
        <v>21</v>
      </c>
      <c r="E6" s="12">
        <v>282</v>
      </c>
      <c r="F6" s="12">
        <v>17.3</v>
      </c>
      <c r="G6" s="12"/>
      <c r="H6" s="51">
        <v>5.3</v>
      </c>
      <c r="I6" s="51">
        <v>16.600000000000001</v>
      </c>
      <c r="J6" s="12">
        <v>7.24</v>
      </c>
      <c r="K6" s="12">
        <v>8.26</v>
      </c>
      <c r="L6" s="12">
        <v>75.599999999999994</v>
      </c>
      <c r="M6" s="12"/>
      <c r="N6" s="12"/>
      <c r="O6" s="12"/>
      <c r="P6" s="12">
        <v>5318</v>
      </c>
      <c r="Q6" s="12"/>
      <c r="R6" s="12">
        <v>31.4</v>
      </c>
      <c r="S6" s="12">
        <v>77.2</v>
      </c>
      <c r="T6" s="12"/>
      <c r="U6" s="25"/>
      <c r="V6" s="25"/>
      <c r="W6" s="25"/>
      <c r="X6" s="1"/>
      <c r="Y6" s="3"/>
      <c r="Z6" s="1">
        <v>17.600000000000001</v>
      </c>
    </row>
    <row r="7" spans="1:26" customFormat="1" x14ac:dyDescent="0.2">
      <c r="A7" s="19"/>
      <c r="B7" s="41">
        <f t="shared" si="0"/>
        <v>12</v>
      </c>
      <c r="C7" s="2"/>
      <c r="D7" s="2" t="s">
        <v>22</v>
      </c>
      <c r="E7" s="46">
        <v>100</v>
      </c>
      <c r="F7" s="46">
        <v>7.24455611390285</v>
      </c>
      <c r="G7" s="46"/>
      <c r="H7" s="51">
        <f t="shared" ref="H7:I7" si="1">+H6/$E6*100</f>
        <v>1.8794326241134751</v>
      </c>
      <c r="I7" s="51">
        <f t="shared" si="1"/>
        <v>5.8865248226950353</v>
      </c>
      <c r="J7" s="46">
        <v>3.03182579564489</v>
      </c>
      <c r="K7" s="46">
        <v>3.4589614740368502</v>
      </c>
      <c r="L7" s="46">
        <v>31.658291457286399</v>
      </c>
      <c r="M7" s="46"/>
      <c r="N7" s="46"/>
      <c r="O7" s="46"/>
      <c r="P7" s="46">
        <v>2226.9681742043499</v>
      </c>
      <c r="Q7" s="46"/>
      <c r="R7" s="46">
        <v>13.149078726968201</v>
      </c>
      <c r="S7" s="46">
        <v>32.328308207705199</v>
      </c>
      <c r="T7" s="46"/>
      <c r="U7" s="25"/>
      <c r="V7" s="25"/>
      <c r="W7" s="39"/>
      <c r="X7" s="1"/>
      <c r="Y7" s="3"/>
      <c r="Z7" s="1">
        <v>15.6</v>
      </c>
    </row>
    <row r="8" spans="1:26" customFormat="1" x14ac:dyDescent="0.2">
      <c r="A8" s="19"/>
      <c r="B8" s="41">
        <f t="shared" si="0"/>
        <v>21</v>
      </c>
      <c r="C8" s="2" t="s">
        <v>8</v>
      </c>
      <c r="D8" s="2" t="s">
        <v>20</v>
      </c>
      <c r="E8" s="12">
        <v>13.9</v>
      </c>
      <c r="F8" s="12">
        <v>9.6999999999999993</v>
      </c>
      <c r="G8" s="12"/>
      <c r="H8" s="51">
        <v>9</v>
      </c>
      <c r="I8" s="51">
        <v>8.6999999999999993</v>
      </c>
      <c r="J8" s="12">
        <v>11.41</v>
      </c>
      <c r="K8" s="12">
        <v>9.99</v>
      </c>
      <c r="L8" s="12">
        <v>11.9</v>
      </c>
      <c r="M8" s="12"/>
      <c r="N8" s="12"/>
      <c r="O8" s="12"/>
      <c r="P8" s="12">
        <v>19.100000000000001</v>
      </c>
      <c r="Q8" s="12"/>
      <c r="R8" s="12">
        <v>15.3</v>
      </c>
      <c r="S8" s="12">
        <v>13.8</v>
      </c>
      <c r="T8" s="12"/>
      <c r="U8" s="25"/>
      <c r="V8" s="25"/>
      <c r="W8" s="25"/>
      <c r="X8" s="1"/>
      <c r="Y8" s="3"/>
      <c r="Z8" s="1">
        <v>14.4</v>
      </c>
    </row>
    <row r="9" spans="1:26" customFormat="1" x14ac:dyDescent="0.2">
      <c r="A9" s="19"/>
      <c r="B9" s="41">
        <f t="shared" si="0"/>
        <v>21</v>
      </c>
      <c r="C9" s="2"/>
      <c r="D9" s="2" t="s">
        <v>21</v>
      </c>
      <c r="E9" s="12">
        <v>320</v>
      </c>
      <c r="F9" s="12">
        <v>13.1</v>
      </c>
      <c r="G9" s="12"/>
      <c r="H9" s="51">
        <v>6.1</v>
      </c>
      <c r="I9" s="51">
        <v>13.3</v>
      </c>
      <c r="J9" s="12">
        <v>6.8</v>
      </c>
      <c r="K9" s="12">
        <v>8.41</v>
      </c>
      <c r="L9" s="12">
        <v>32.200000000000003</v>
      </c>
      <c r="M9" s="12"/>
      <c r="N9" s="12"/>
      <c r="O9" s="12"/>
      <c r="P9" s="12">
        <v>6182</v>
      </c>
      <c r="Q9" s="12"/>
      <c r="R9" s="12">
        <v>9.6</v>
      </c>
      <c r="S9" s="12">
        <v>23.5</v>
      </c>
      <c r="T9" s="12"/>
      <c r="U9" s="25"/>
      <c r="V9" s="25"/>
      <c r="W9" s="25"/>
      <c r="X9" s="1"/>
      <c r="Y9" s="3"/>
      <c r="Z9" s="1">
        <v>15.4</v>
      </c>
    </row>
    <row r="10" spans="1:26" customFormat="1" x14ac:dyDescent="0.2">
      <c r="A10" s="19"/>
      <c r="B10" s="41">
        <f t="shared" si="0"/>
        <v>21</v>
      </c>
      <c r="C10" s="2"/>
      <c r="D10" s="2" t="s">
        <v>22</v>
      </c>
      <c r="E10" s="46">
        <v>100</v>
      </c>
      <c r="F10" s="46">
        <v>8.1875</v>
      </c>
      <c r="G10" s="46"/>
      <c r="H10" s="51">
        <f t="shared" ref="H10:I10" si="2">+H9/$E9*100</f>
        <v>1.90625</v>
      </c>
      <c r="I10" s="51">
        <f t="shared" si="2"/>
        <v>4.15625</v>
      </c>
      <c r="J10" s="46">
        <v>4.25</v>
      </c>
      <c r="K10" s="46">
        <v>5.2562499999999996</v>
      </c>
      <c r="L10" s="46">
        <v>20.125</v>
      </c>
      <c r="M10" s="46"/>
      <c r="N10" s="46"/>
      <c r="O10" s="46"/>
      <c r="P10" s="46">
        <v>1859.375</v>
      </c>
      <c r="Q10" s="46"/>
      <c r="R10" s="46">
        <v>6</v>
      </c>
      <c r="S10" s="46">
        <v>14.6875</v>
      </c>
      <c r="T10" s="46"/>
      <c r="U10" s="25"/>
      <c r="V10" s="40"/>
      <c r="W10" s="39"/>
      <c r="X10" s="1"/>
      <c r="Y10" s="3"/>
      <c r="Z10" s="1">
        <v>12.2</v>
      </c>
    </row>
    <row r="11" spans="1:26" customFormat="1" x14ac:dyDescent="0.2">
      <c r="A11" s="20"/>
      <c r="B11" s="41">
        <f t="shared" si="0"/>
        <v>27</v>
      </c>
      <c r="C11" s="4">
        <v>40274</v>
      </c>
      <c r="D11" s="2" t="s">
        <v>20</v>
      </c>
      <c r="E11" s="12">
        <v>12.38</v>
      </c>
      <c r="F11" s="12">
        <v>8.26</v>
      </c>
      <c r="G11" s="12"/>
      <c r="H11" s="51">
        <v>7.8</v>
      </c>
      <c r="I11" s="51">
        <v>8.5</v>
      </c>
      <c r="J11" s="12">
        <v>12.16</v>
      </c>
      <c r="K11" s="12">
        <v>10.17</v>
      </c>
      <c r="L11" s="12">
        <v>11.3</v>
      </c>
      <c r="M11" s="12"/>
      <c r="N11" s="12"/>
      <c r="O11" s="12"/>
      <c r="P11" s="12">
        <v>17.600000000000001</v>
      </c>
      <c r="Q11" s="12"/>
      <c r="R11" s="12">
        <v>11.4</v>
      </c>
      <c r="S11" s="12">
        <v>12.06</v>
      </c>
      <c r="T11" s="12">
        <v>4.3</v>
      </c>
      <c r="U11" s="25"/>
      <c r="V11" s="25"/>
      <c r="W11" s="25"/>
      <c r="X11" s="1"/>
      <c r="Y11" s="3"/>
      <c r="Z11" s="1">
        <v>13.29</v>
      </c>
    </row>
    <row r="12" spans="1:26" customFormat="1" x14ac:dyDescent="0.2">
      <c r="A12" s="20"/>
      <c r="B12" s="41">
        <f t="shared" si="0"/>
        <v>27</v>
      </c>
      <c r="C12" s="2"/>
      <c r="D12" s="2" t="s">
        <v>21</v>
      </c>
      <c r="E12" s="12">
        <v>199</v>
      </c>
      <c r="F12" s="12">
        <v>19.899999999999999</v>
      </c>
      <c r="G12" s="12"/>
      <c r="H12" s="51">
        <v>10.8</v>
      </c>
      <c r="I12" s="51">
        <v>21.6</v>
      </c>
      <c r="J12" s="12">
        <v>14.5</v>
      </c>
      <c r="K12" s="12">
        <v>16.100000000000001</v>
      </c>
      <c r="L12" s="12">
        <v>51.2</v>
      </c>
      <c r="M12" s="12"/>
      <c r="N12" s="12"/>
      <c r="O12" s="12"/>
      <c r="P12" s="12">
        <v>4757</v>
      </c>
      <c r="Q12" s="12"/>
      <c r="R12" s="12">
        <v>11.46</v>
      </c>
      <c r="S12" s="12">
        <v>36.700000000000003</v>
      </c>
      <c r="T12" s="12">
        <v>5.3</v>
      </c>
      <c r="U12" s="25"/>
      <c r="V12" s="25"/>
      <c r="W12" s="25"/>
      <c r="X12" s="1"/>
      <c r="Y12" s="3"/>
      <c r="Z12" s="1">
        <v>13.8</v>
      </c>
    </row>
    <row r="13" spans="1:26" customFormat="1" x14ac:dyDescent="0.2">
      <c r="A13" s="20"/>
      <c r="B13" s="41">
        <f t="shared" si="0"/>
        <v>27</v>
      </c>
      <c r="C13" s="2"/>
      <c r="D13" s="2" t="s">
        <v>22</v>
      </c>
      <c r="E13" s="46">
        <v>100</v>
      </c>
      <c r="F13" s="46">
        <v>10</v>
      </c>
      <c r="G13" s="46"/>
      <c r="H13" s="51">
        <f t="shared" ref="H13:I13" si="3">+H12/$E12*100</f>
        <v>5.4271356783919602</v>
      </c>
      <c r="I13" s="51">
        <f t="shared" si="3"/>
        <v>10.85427135678392</v>
      </c>
      <c r="J13" s="46">
        <v>7.2864321608040203</v>
      </c>
      <c r="K13" s="46">
        <v>8.0904522613065293</v>
      </c>
      <c r="L13" s="46">
        <v>25.7286432160804</v>
      </c>
      <c r="M13" s="46"/>
      <c r="N13" s="46"/>
      <c r="O13" s="46"/>
      <c r="P13" s="46">
        <v>2390.4522613065301</v>
      </c>
      <c r="Q13" s="46"/>
      <c r="R13" s="46">
        <v>5.7587939698492496</v>
      </c>
      <c r="S13" s="46">
        <v>18.442211055276399</v>
      </c>
      <c r="T13" s="46">
        <v>2.66331658291457</v>
      </c>
      <c r="U13" s="25"/>
      <c r="V13" s="40"/>
      <c r="W13" s="39"/>
      <c r="X13" s="1"/>
      <c r="Y13" s="3"/>
      <c r="Z13" s="1">
        <v>13.7</v>
      </c>
    </row>
    <row r="14" spans="1:26" customFormat="1" x14ac:dyDescent="0.2">
      <c r="A14" s="20"/>
      <c r="B14" s="41">
        <f t="shared" si="0"/>
        <v>31</v>
      </c>
      <c r="C14" s="4">
        <v>40278</v>
      </c>
      <c r="D14" s="2" t="s">
        <v>20</v>
      </c>
      <c r="E14" s="12">
        <v>10.8</v>
      </c>
      <c r="F14" s="12">
        <v>7.9</v>
      </c>
      <c r="G14" s="12"/>
      <c r="H14" s="51">
        <v>7</v>
      </c>
      <c r="I14" s="51">
        <v>8.4</v>
      </c>
      <c r="J14" s="12">
        <v>10.3</v>
      </c>
      <c r="K14" s="12">
        <v>9.4</v>
      </c>
      <c r="L14" s="12">
        <v>9.3800000000000008</v>
      </c>
      <c r="M14" s="12"/>
      <c r="N14" s="12"/>
      <c r="O14" s="12"/>
      <c r="P14" s="12">
        <v>15.58</v>
      </c>
      <c r="Q14" s="12"/>
      <c r="R14" s="12">
        <v>10.48</v>
      </c>
      <c r="S14" s="12">
        <v>10.6</v>
      </c>
      <c r="T14" s="12">
        <v>85.37</v>
      </c>
      <c r="U14" s="25"/>
      <c r="V14" s="25"/>
      <c r="W14" s="25"/>
      <c r="X14" s="1"/>
      <c r="Y14" s="3"/>
      <c r="Z14" s="1">
        <v>12.78</v>
      </c>
    </row>
    <row r="15" spans="1:26" customFormat="1" x14ac:dyDescent="0.2">
      <c r="A15" s="19"/>
      <c r="B15" s="41">
        <f t="shared" si="0"/>
        <v>31</v>
      </c>
      <c r="C15" s="2"/>
      <c r="D15" s="2" t="s">
        <v>21</v>
      </c>
      <c r="E15" s="12">
        <v>178.5</v>
      </c>
      <c r="F15" s="12">
        <v>15.8</v>
      </c>
      <c r="G15" s="12"/>
      <c r="H15" s="51">
        <v>12</v>
      </c>
      <c r="I15" s="51">
        <v>22.9</v>
      </c>
      <c r="J15" s="12">
        <v>17.64</v>
      </c>
      <c r="K15" s="12">
        <v>18</v>
      </c>
      <c r="L15" s="12">
        <v>54.7</v>
      </c>
      <c r="M15" s="12">
        <v>12.2</v>
      </c>
      <c r="N15" s="12"/>
      <c r="O15" s="12"/>
      <c r="P15" s="12">
        <v>5902</v>
      </c>
      <c r="Q15" s="12"/>
      <c r="R15" s="12">
        <v>19.87</v>
      </c>
      <c r="S15" s="12">
        <v>46</v>
      </c>
      <c r="T15" s="12">
        <v>13.3</v>
      </c>
      <c r="U15" s="25"/>
      <c r="V15" s="25"/>
      <c r="W15" s="25"/>
      <c r="X15" s="1"/>
      <c r="Y15" s="1"/>
      <c r="Z15" s="1"/>
    </row>
    <row r="16" spans="1:26" customFormat="1" x14ac:dyDescent="0.2">
      <c r="A16" s="19"/>
      <c r="B16" s="41">
        <f t="shared" si="0"/>
        <v>31</v>
      </c>
      <c r="C16" s="2"/>
      <c r="D16" s="2" t="s">
        <v>22</v>
      </c>
      <c r="E16" s="6">
        <v>100</v>
      </c>
      <c r="F16" s="6">
        <v>8.8515406162464991</v>
      </c>
      <c r="G16" s="6"/>
      <c r="H16" s="51">
        <f t="shared" ref="H16:I16" si="4">+H15/$E15*100</f>
        <v>6.7226890756302522</v>
      </c>
      <c r="I16" s="51">
        <f t="shared" si="4"/>
        <v>12.829131652661063</v>
      </c>
      <c r="J16" s="6">
        <v>9.8823529411764692</v>
      </c>
      <c r="K16" s="6">
        <v>10.084033613445399</v>
      </c>
      <c r="L16" s="6">
        <v>30.644257703081198</v>
      </c>
      <c r="M16" s="6"/>
      <c r="N16" s="6"/>
      <c r="O16" s="6"/>
      <c r="P16" s="6">
        <v>3306.4425770308098</v>
      </c>
      <c r="Q16" s="6"/>
      <c r="R16" s="6">
        <v>11.1316526610644</v>
      </c>
      <c r="S16" s="6">
        <v>25.770308123249301</v>
      </c>
      <c r="T16" s="6">
        <v>7.4509803921568603</v>
      </c>
      <c r="U16" s="25"/>
      <c r="V16" s="25"/>
      <c r="W16" s="24"/>
      <c r="X16" s="1"/>
      <c r="Y16" s="1"/>
      <c r="Z16" s="1"/>
    </row>
    <row r="17" spans="1:1030" x14ac:dyDescent="0.2">
      <c r="B17" s="41">
        <f t="shared" si="0"/>
        <v>38</v>
      </c>
      <c r="C17" s="2" t="s">
        <v>9</v>
      </c>
      <c r="D17" s="2" t="s">
        <v>20</v>
      </c>
      <c r="E17" s="12">
        <v>10.8</v>
      </c>
      <c r="F17" s="12">
        <v>8.2200000000000006</v>
      </c>
      <c r="G17" s="12"/>
      <c r="H17" s="51">
        <v>7.5</v>
      </c>
      <c r="I17" s="51">
        <v>8.3000000000000007</v>
      </c>
      <c r="J17" s="12">
        <v>10.3</v>
      </c>
      <c r="K17" s="12">
        <v>8.0299999999999994</v>
      </c>
      <c r="L17" s="12">
        <v>8.5</v>
      </c>
      <c r="M17" s="12">
        <v>4.0999999999999996</v>
      </c>
      <c r="N17" s="12"/>
      <c r="O17" s="12"/>
      <c r="P17" s="12">
        <v>14.39</v>
      </c>
      <c r="Q17" s="12"/>
      <c r="R17" s="12">
        <v>10.62</v>
      </c>
      <c r="S17" s="12">
        <v>11.6</v>
      </c>
      <c r="T17" s="12">
        <v>10.56</v>
      </c>
      <c r="U17" s="25"/>
      <c r="V17" s="25"/>
      <c r="W17" s="25"/>
    </row>
    <row r="18" spans="1:1030" x14ac:dyDescent="0.2">
      <c r="B18" s="41">
        <f t="shared" si="0"/>
        <v>38</v>
      </c>
      <c r="D18" s="2" t="s">
        <v>21</v>
      </c>
      <c r="E18" s="12">
        <v>134.5</v>
      </c>
      <c r="F18" s="12">
        <v>13.91</v>
      </c>
      <c r="G18" s="12"/>
      <c r="H18" s="51">
        <v>17</v>
      </c>
      <c r="I18" s="51">
        <v>21.1</v>
      </c>
      <c r="J18" s="12">
        <v>19</v>
      </c>
      <c r="K18" s="12">
        <v>21.21</v>
      </c>
      <c r="L18" s="12">
        <v>36.270000000000003</v>
      </c>
      <c r="M18" s="12">
        <v>12.9</v>
      </c>
      <c r="N18" s="12"/>
      <c r="O18" s="12"/>
      <c r="P18" s="12">
        <v>4795</v>
      </c>
      <c r="Q18" s="12"/>
      <c r="R18" s="12">
        <v>15</v>
      </c>
      <c r="S18" s="12">
        <v>33.799999999999997</v>
      </c>
      <c r="T18" s="12">
        <v>13.14</v>
      </c>
      <c r="U18" s="25"/>
      <c r="V18" s="25"/>
      <c r="W18" s="25"/>
    </row>
    <row r="19" spans="1:1030" x14ac:dyDescent="0.2">
      <c r="A19" s="20"/>
      <c r="B19" s="41">
        <f t="shared" si="0"/>
        <v>38</v>
      </c>
      <c r="D19" s="2" t="s">
        <v>22</v>
      </c>
      <c r="E19" s="6">
        <v>100</v>
      </c>
      <c r="F19" s="6">
        <v>10.3420074349442</v>
      </c>
      <c r="G19" s="6"/>
      <c r="H19" s="51">
        <f t="shared" ref="H19:J19" si="5">+H18/$E18*100</f>
        <v>12.639405204460965</v>
      </c>
      <c r="I19" s="51">
        <f t="shared" si="5"/>
        <v>15.687732342007434</v>
      </c>
      <c r="J19" s="16">
        <f t="shared" si="5"/>
        <v>14.12639405204461</v>
      </c>
      <c r="K19" s="6">
        <v>15.769516728624501</v>
      </c>
      <c r="L19" s="6">
        <v>26.966542750929399</v>
      </c>
      <c r="M19" s="6">
        <v>37.823712948517901</v>
      </c>
      <c r="N19" s="6"/>
      <c r="O19" s="6"/>
      <c r="P19" s="6">
        <v>3565.0557620817799</v>
      </c>
      <c r="Q19" s="6"/>
      <c r="R19" s="6">
        <v>11.1524163568773</v>
      </c>
      <c r="S19" s="6">
        <v>25.130111524163599</v>
      </c>
      <c r="T19" s="6">
        <v>9.7695167286245397</v>
      </c>
      <c r="U19" s="25"/>
      <c r="V19" s="25"/>
      <c r="W19" s="24"/>
    </row>
    <row r="20" spans="1:1030" x14ac:dyDescent="0.2">
      <c r="A20" s="20"/>
      <c r="B20" s="41">
        <f t="shared" si="0"/>
        <v>42</v>
      </c>
      <c r="C20" s="2" t="s">
        <v>10</v>
      </c>
      <c r="D20" s="2" t="s">
        <v>20</v>
      </c>
      <c r="E20" s="12">
        <v>11.44</v>
      </c>
      <c r="F20" s="12">
        <v>8.9700000000000006</v>
      </c>
      <c r="G20" s="12"/>
      <c r="H20" s="51">
        <v>8.4</v>
      </c>
      <c r="I20" s="51">
        <v>8.6</v>
      </c>
      <c r="J20" s="12">
        <v>10.78</v>
      </c>
      <c r="K20" s="12">
        <v>8.8000000000000007</v>
      </c>
      <c r="L20" s="12">
        <v>8.9</v>
      </c>
      <c r="M20" s="1">
        <v>8.1999999999999993</v>
      </c>
      <c r="N20" s="12"/>
      <c r="O20" s="12"/>
      <c r="P20" s="12">
        <v>15.4</v>
      </c>
      <c r="Q20" s="12"/>
      <c r="R20" s="12">
        <v>12.35</v>
      </c>
      <c r="S20" s="12">
        <v>11.67</v>
      </c>
      <c r="T20" s="12">
        <v>10.96</v>
      </c>
      <c r="U20" s="25"/>
      <c r="V20" s="25"/>
      <c r="W20" s="25"/>
    </row>
    <row r="21" spans="1:1030" x14ac:dyDescent="0.2">
      <c r="A21" s="20"/>
      <c r="B21" s="41">
        <f t="shared" si="0"/>
        <v>42</v>
      </c>
      <c r="D21" s="2" t="s">
        <v>21</v>
      </c>
      <c r="E21" s="12">
        <v>128.19999999999999</v>
      </c>
      <c r="F21" s="12">
        <v>10.77</v>
      </c>
      <c r="G21" s="12">
        <v>5.5</v>
      </c>
      <c r="H21" s="51">
        <v>20.7</v>
      </c>
      <c r="I21" s="51">
        <v>21.9</v>
      </c>
      <c r="J21" s="12">
        <v>20.059999999999999</v>
      </c>
      <c r="K21" s="12">
        <v>20.46</v>
      </c>
      <c r="L21" s="12">
        <v>48.49</v>
      </c>
      <c r="M21" s="1">
        <v>19.600000000000001</v>
      </c>
      <c r="N21" s="12"/>
      <c r="O21" s="12"/>
      <c r="P21" s="12">
        <v>5535</v>
      </c>
      <c r="Q21" s="12"/>
      <c r="R21" s="12">
        <v>14.4</v>
      </c>
      <c r="S21" s="12">
        <v>51.75</v>
      </c>
      <c r="T21" s="12">
        <v>17.89</v>
      </c>
      <c r="U21" s="25"/>
      <c r="V21" s="25"/>
      <c r="W21" s="25"/>
    </row>
    <row r="22" spans="1:1030" x14ac:dyDescent="0.2">
      <c r="A22" s="20"/>
      <c r="B22" s="41">
        <f t="shared" si="0"/>
        <v>42</v>
      </c>
      <c r="D22" s="2" t="s">
        <v>22</v>
      </c>
      <c r="E22" s="6">
        <v>100</v>
      </c>
      <c r="F22" s="6">
        <v>8.4009360374415003</v>
      </c>
      <c r="G22" s="6">
        <v>8.4009360374415003</v>
      </c>
      <c r="H22" s="51">
        <f t="shared" ref="H22:I22" si="6">+H21/$E21*100</f>
        <v>16.146645865834632</v>
      </c>
      <c r="I22" s="51">
        <f t="shared" si="6"/>
        <v>17.082683307332296</v>
      </c>
      <c r="J22" s="6">
        <v>15.6474258970359</v>
      </c>
      <c r="K22" s="6">
        <v>15.959438377535101</v>
      </c>
      <c r="L22" s="6">
        <v>37.823712948517901</v>
      </c>
      <c r="N22" s="6"/>
      <c r="O22" s="6"/>
      <c r="P22" s="6">
        <v>4317.47269890796</v>
      </c>
      <c r="Q22" s="6"/>
      <c r="R22" s="6">
        <v>11.2324492979719</v>
      </c>
      <c r="S22" s="6">
        <v>40.366614664586599</v>
      </c>
      <c r="T22" s="6">
        <v>13.954758190327601</v>
      </c>
      <c r="U22" s="25"/>
      <c r="V22" s="25"/>
      <c r="W22" s="24"/>
    </row>
    <row r="23" spans="1:1030" x14ac:dyDescent="0.2">
      <c r="B23" s="41">
        <f t="shared" si="0"/>
        <v>45</v>
      </c>
      <c r="C23" s="2" t="s">
        <v>11</v>
      </c>
      <c r="D23" s="2" t="s">
        <v>20</v>
      </c>
      <c r="E23" s="12">
        <v>10.5</v>
      </c>
      <c r="F23" s="12">
        <v>7.96</v>
      </c>
      <c r="G23" s="12"/>
      <c r="H23" s="52">
        <v>7.2</v>
      </c>
      <c r="I23" s="51"/>
      <c r="J23" s="12">
        <v>9.58</v>
      </c>
      <c r="K23" s="12">
        <v>8.15</v>
      </c>
      <c r="L23" s="12">
        <v>8.66</v>
      </c>
      <c r="M23" s="12"/>
      <c r="N23" s="12"/>
      <c r="O23" s="12"/>
      <c r="P23" s="12">
        <v>12.2</v>
      </c>
      <c r="Q23" s="12"/>
      <c r="R23" s="12">
        <v>10.24</v>
      </c>
      <c r="S23" s="12">
        <v>11.13</v>
      </c>
      <c r="T23" s="12">
        <v>11.13</v>
      </c>
      <c r="U23" s="25"/>
      <c r="V23" s="25"/>
      <c r="W23" s="25"/>
    </row>
    <row r="24" spans="1:1030" x14ac:dyDescent="0.2">
      <c r="B24" s="41">
        <f t="shared" si="0"/>
        <v>45</v>
      </c>
      <c r="D24" s="2" t="s">
        <v>21</v>
      </c>
      <c r="E24" s="12">
        <v>123.5</v>
      </c>
      <c r="F24" s="12">
        <v>16.84</v>
      </c>
      <c r="G24" s="12">
        <v>8</v>
      </c>
      <c r="H24" s="51">
        <v>23.5</v>
      </c>
      <c r="I24" s="51"/>
      <c r="J24" s="12">
        <v>20.36</v>
      </c>
      <c r="K24" s="12">
        <v>27.18</v>
      </c>
      <c r="L24" s="12">
        <v>34.96</v>
      </c>
      <c r="M24" s="12"/>
      <c r="N24" s="12"/>
      <c r="O24" s="12"/>
      <c r="P24" s="12">
        <v>5350</v>
      </c>
      <c r="Q24" s="12"/>
      <c r="R24" s="12">
        <v>17.98</v>
      </c>
      <c r="S24" s="12">
        <v>39.299999999999997</v>
      </c>
      <c r="T24" s="12">
        <v>14.74</v>
      </c>
      <c r="U24" s="25"/>
      <c r="V24" s="28"/>
      <c r="W24" s="25"/>
    </row>
    <row r="25" spans="1:1030" x14ac:dyDescent="0.2">
      <c r="B25" s="41">
        <f t="shared" si="0"/>
        <v>45</v>
      </c>
      <c r="C25" s="5"/>
      <c r="D25" s="2" t="s">
        <v>22</v>
      </c>
      <c r="E25" s="6">
        <v>100</v>
      </c>
      <c r="F25" s="6">
        <v>13.635627530364401</v>
      </c>
      <c r="G25" s="6">
        <v>13.635627530364401</v>
      </c>
      <c r="H25" s="16">
        <f t="shared" ref="H25" si="7">+H24/$E24*100</f>
        <v>19.02834008097166</v>
      </c>
      <c r="I25" s="51"/>
      <c r="J25" s="6">
        <v>16.485829959514199</v>
      </c>
      <c r="K25" s="6">
        <v>22.008097165991899</v>
      </c>
      <c r="L25" s="6">
        <v>28.307692307692299</v>
      </c>
      <c r="M25" s="6"/>
      <c r="N25" s="6"/>
      <c r="O25" s="6"/>
      <c r="P25" s="6">
        <v>4331.9838056680201</v>
      </c>
      <c r="Q25" s="6"/>
      <c r="R25" s="6">
        <v>14.558704453441299</v>
      </c>
      <c r="S25" s="6">
        <v>31.821862348178101</v>
      </c>
      <c r="T25" s="6">
        <v>11.9352226720648</v>
      </c>
      <c r="U25" s="25"/>
      <c r="V25" s="25"/>
      <c r="W25" s="24"/>
    </row>
    <row r="26" spans="1:1030" x14ac:dyDescent="0.2">
      <c r="B26" s="41">
        <f t="shared" si="0"/>
        <v>48</v>
      </c>
      <c r="C26" s="14" t="s">
        <v>12</v>
      </c>
      <c r="D26" s="2" t="s">
        <v>20</v>
      </c>
      <c r="E26" s="45">
        <v>10.07</v>
      </c>
      <c r="F26" s="45">
        <v>7.46</v>
      </c>
      <c r="G26" s="45"/>
      <c r="H26" s="45">
        <v>7.4</v>
      </c>
      <c r="I26" s="45">
        <v>7.6</v>
      </c>
      <c r="J26" s="45">
        <v>11.01</v>
      </c>
      <c r="K26" s="45">
        <v>8.34</v>
      </c>
      <c r="L26" s="45">
        <v>8.33</v>
      </c>
      <c r="M26" s="45"/>
      <c r="N26" s="45"/>
      <c r="O26" s="45"/>
      <c r="P26" s="45">
        <v>12.06</v>
      </c>
      <c r="Q26" s="45"/>
      <c r="R26" s="45">
        <v>8.23</v>
      </c>
      <c r="S26" s="45">
        <v>11.36</v>
      </c>
      <c r="T26" s="45">
        <v>8.8000000000000007</v>
      </c>
      <c r="U26" s="25"/>
      <c r="V26" s="25"/>
      <c r="W26" s="25"/>
    </row>
    <row r="27" spans="1:1030" x14ac:dyDescent="0.2">
      <c r="A27" s="20"/>
      <c r="B27" s="41">
        <f t="shared" si="0"/>
        <v>48</v>
      </c>
      <c r="C27" s="14"/>
      <c r="D27" s="2" t="s">
        <v>21</v>
      </c>
      <c r="E27" s="45">
        <v>123</v>
      </c>
      <c r="F27" s="45">
        <v>20.43</v>
      </c>
      <c r="G27" s="45">
        <v>10.6</v>
      </c>
      <c r="H27" s="45">
        <v>36.700000000000003</v>
      </c>
      <c r="I27" s="45">
        <v>29.1</v>
      </c>
      <c r="J27" s="45">
        <v>22.92</v>
      </c>
      <c r="K27" s="45">
        <v>40</v>
      </c>
      <c r="L27" s="45">
        <v>46.17</v>
      </c>
      <c r="M27" s="45"/>
      <c r="N27" s="45"/>
      <c r="O27" s="45"/>
      <c r="P27" s="45">
        <v>5406</v>
      </c>
      <c r="Q27" s="45"/>
      <c r="R27" s="45">
        <v>16.239999999999998</v>
      </c>
      <c r="S27" s="45">
        <v>38.53</v>
      </c>
      <c r="T27" s="45">
        <v>18.3</v>
      </c>
      <c r="U27" s="25"/>
      <c r="V27" s="25"/>
      <c r="W27" s="25"/>
    </row>
    <row r="28" spans="1:1030" x14ac:dyDescent="0.2">
      <c r="A28" s="20"/>
      <c r="B28" s="41">
        <f t="shared" si="0"/>
        <v>48</v>
      </c>
      <c r="C28" s="14"/>
      <c r="D28" s="2" t="s">
        <v>22</v>
      </c>
      <c r="E28" s="16">
        <v>100</v>
      </c>
      <c r="F28" s="16">
        <f t="shared" ref="F28:M28" si="8">+F27/$E27*100</f>
        <v>16.609756097560975</v>
      </c>
      <c r="G28" s="16">
        <f t="shared" si="8"/>
        <v>8.617886178861788</v>
      </c>
      <c r="H28" s="16">
        <f t="shared" si="8"/>
        <v>29.837398373983742</v>
      </c>
      <c r="I28" s="16">
        <f t="shared" si="8"/>
        <v>23.658536585365855</v>
      </c>
      <c r="J28" s="16">
        <f t="shared" si="8"/>
        <v>18.634146341463417</v>
      </c>
      <c r="K28" s="16">
        <f t="shared" si="8"/>
        <v>32.520325203252028</v>
      </c>
      <c r="L28" s="16">
        <f t="shared" si="8"/>
        <v>37.536585365853661</v>
      </c>
      <c r="M28" s="16">
        <f t="shared" si="8"/>
        <v>0</v>
      </c>
      <c r="N28" s="16"/>
      <c r="O28" s="16"/>
      <c r="P28" s="16">
        <f>+P27/$E27*100</f>
        <v>4395.1219512195121</v>
      </c>
      <c r="Q28" s="16">
        <f>+Q27/$E27*100</f>
        <v>0</v>
      </c>
      <c r="R28" s="16">
        <f>+R27/$E27*100</f>
        <v>13.203252032520323</v>
      </c>
      <c r="S28" s="16">
        <f>+S27/$E27*100</f>
        <v>31.325203252032519</v>
      </c>
      <c r="T28" s="16">
        <f>+T27/$E27*100</f>
        <v>14.878048780487804</v>
      </c>
      <c r="U28" s="25"/>
      <c r="V28" s="25"/>
      <c r="W28" s="24"/>
    </row>
    <row r="29" spans="1:1030" x14ac:dyDescent="0.2">
      <c r="A29" s="20"/>
      <c r="B29" s="41">
        <f t="shared" si="0"/>
        <v>64</v>
      </c>
      <c r="C29" s="2" t="s">
        <v>13</v>
      </c>
      <c r="D29" s="2" t="s">
        <v>20</v>
      </c>
      <c r="E29" s="12">
        <v>12.7</v>
      </c>
      <c r="F29" s="12">
        <v>8.43</v>
      </c>
      <c r="G29" s="12">
        <v>10.76</v>
      </c>
      <c r="H29" s="33">
        <f>+[1]OIII!$I$13</f>
        <v>11.637702617431602</v>
      </c>
      <c r="I29" s="33">
        <f>+[1]OIII!$L$13</f>
        <v>7.6816102037395462</v>
      </c>
      <c r="J29" s="33"/>
      <c r="K29" s="33">
        <f>+'[1]NII 5755'!$J$10</f>
        <v>11.705164542663629</v>
      </c>
      <c r="L29" s="33">
        <f>+'[1]He I 5876'!$H$13</f>
        <v>9.5658350371646019</v>
      </c>
      <c r="M29" s="33">
        <f>+'[1]O I 6300'!$H$13</f>
        <v>9.6760115883204367</v>
      </c>
      <c r="N29" s="33">
        <v>7.5</v>
      </c>
      <c r="O29" s="33"/>
      <c r="P29" s="33">
        <f>+[1]Ha!$M$10</f>
        <v>13.461469615801455</v>
      </c>
      <c r="Q29" s="33">
        <f>+[1]Ha!$P$10</f>
        <v>11.774000000000001</v>
      </c>
      <c r="R29" s="33"/>
      <c r="S29" s="33"/>
      <c r="T29" s="33">
        <f>+'[1]7155'!$H$9</f>
        <v>10.18568317431726</v>
      </c>
      <c r="U29" s="25"/>
      <c r="V29" s="25"/>
      <c r="W29" s="25"/>
    </row>
    <row r="30" spans="1:1030" x14ac:dyDescent="0.2">
      <c r="A30" s="20"/>
      <c r="B30" s="41">
        <f t="shared" si="0"/>
        <v>64</v>
      </c>
      <c r="D30" s="2" t="s">
        <v>21</v>
      </c>
      <c r="E30" s="12">
        <v>92</v>
      </c>
      <c r="F30" s="12">
        <v>19.14</v>
      </c>
      <c r="G30" s="12">
        <v>24.1</v>
      </c>
      <c r="H30" s="33">
        <f>+[1]OIII!$I$11</f>
        <v>112.55971257318579</v>
      </c>
      <c r="I30" s="33">
        <f>+[1]OIII!$L$14</f>
        <v>31.83283889529784</v>
      </c>
      <c r="J30" s="33"/>
      <c r="K30" s="33">
        <f>+'[1]NII 5755'!$J$8</f>
        <v>111.68819491352593</v>
      </c>
      <c r="L30" s="33">
        <f>+'[1]He I 5876'!$H$11</f>
        <v>34.891917315862784</v>
      </c>
      <c r="M30" s="33">
        <f>+'[1]O I 6300'!$H$11</f>
        <v>116.87027465865617</v>
      </c>
      <c r="N30" s="33">
        <v>35</v>
      </c>
      <c r="O30" s="33"/>
      <c r="P30" s="33">
        <f>+[1]Ha!$M$8</f>
        <v>4274.8778857843972</v>
      </c>
      <c r="Q30" s="33">
        <f>+[2]Ha!$P$8</f>
        <v>300.01547951432286</v>
      </c>
      <c r="R30" s="33"/>
      <c r="S30" s="33"/>
      <c r="T30" s="33">
        <f>+'[1]7155'!$H$7</f>
        <v>72.422328054823637</v>
      </c>
      <c r="U30" s="25"/>
      <c r="V30" s="25"/>
      <c r="W30" s="25"/>
    </row>
    <row r="31" spans="1:1030" x14ac:dyDescent="0.2">
      <c r="B31" s="41">
        <f t="shared" si="0"/>
        <v>64</v>
      </c>
      <c r="D31" s="2" t="s">
        <v>22</v>
      </c>
      <c r="E31" s="6">
        <v>100</v>
      </c>
      <c r="F31" s="6">
        <f>+F30/$E30*100</f>
        <v>20.804347826086957</v>
      </c>
      <c r="G31" s="6">
        <f>+G30/$E30*100</f>
        <v>26.195652173913047</v>
      </c>
      <c r="H31" s="6">
        <f>+H30/$E30*100</f>
        <v>122.34751366650629</v>
      </c>
      <c r="I31" s="6">
        <f>+I30/$E30*100</f>
        <v>34.600911842715043</v>
      </c>
      <c r="J31" s="6"/>
      <c r="K31" s="6">
        <f>+K30/$E30*100</f>
        <v>121.40021186252818</v>
      </c>
      <c r="L31" s="6">
        <f>+L30/$E30*100</f>
        <v>37.925997082459553</v>
      </c>
      <c r="M31" s="6">
        <f>+M30/$E30*100</f>
        <v>127.03290723766976</v>
      </c>
      <c r="N31" s="6">
        <f>+N30/$E30*100</f>
        <v>38.04347826086957</v>
      </c>
      <c r="O31" s="6"/>
      <c r="P31" s="6">
        <f>+P30/$E30*100</f>
        <v>4646.6063975917359</v>
      </c>
      <c r="Q31" s="6">
        <f>+Q30/$E30*100</f>
        <v>326.10378208078572</v>
      </c>
      <c r="R31" s="6"/>
      <c r="S31" s="6">
        <f>+S30/$E30*100</f>
        <v>0</v>
      </c>
      <c r="T31" s="6">
        <f>+T30/$E30*100</f>
        <v>78.719921798721344</v>
      </c>
      <c r="U31" s="25"/>
      <c r="V31" s="25"/>
      <c r="W31" s="24"/>
    </row>
    <row r="32" spans="1:1030" s="9" customFormat="1" x14ac:dyDescent="0.2">
      <c r="A32" s="21"/>
      <c r="B32" s="41">
        <f t="shared" si="0"/>
        <v>65</v>
      </c>
      <c r="C32" s="8" t="s">
        <v>14</v>
      </c>
      <c r="D32" s="2" t="s">
        <v>20</v>
      </c>
      <c r="E32" s="47">
        <v>12.79</v>
      </c>
      <c r="F32" s="47">
        <v>10.26</v>
      </c>
      <c r="G32" s="48">
        <v>10.18</v>
      </c>
      <c r="H32" s="18">
        <f>+[2]OIII!$I$13</f>
        <v>12.244223682842422</v>
      </c>
      <c r="I32" s="18">
        <f>+[2]OIII!$L$13</f>
        <v>8.9101345205598363</v>
      </c>
      <c r="J32" s="18"/>
      <c r="K32" s="18">
        <f>+'[2]NII 5755'!$J$10</f>
        <v>12.698789072272129</v>
      </c>
      <c r="L32" s="18">
        <f>+'[2]He I 5876'!$H$13</f>
        <v>10.768259595329102</v>
      </c>
      <c r="M32" s="18">
        <f>+'[2]O I 6300'!$H$13</f>
        <v>10.415701534592971</v>
      </c>
      <c r="N32" s="18">
        <f>+'[2]OI 6363'!$H$10</f>
        <v>3.7760572727021646</v>
      </c>
      <c r="O32" s="18"/>
      <c r="P32" s="18">
        <f>+[2]Ha!$M$10</f>
        <v>13.344826545951705</v>
      </c>
      <c r="Q32" s="18">
        <f>+[2]Ha!$P$10</f>
        <v>11.774000000000001</v>
      </c>
      <c r="R32" s="18"/>
      <c r="S32" s="18"/>
      <c r="T32" s="18">
        <f>+'[2]7155'!$H$9</f>
        <v>12.045468783588012</v>
      </c>
      <c r="U32" s="25"/>
      <c r="V32" s="25"/>
      <c r="W32" s="2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</row>
    <row r="33" spans="1:1030" s="9" customFormat="1" x14ac:dyDescent="0.2">
      <c r="A33" s="21"/>
      <c r="B33" s="41">
        <f t="shared" si="0"/>
        <v>65</v>
      </c>
      <c r="C33" s="8"/>
      <c r="D33" s="2" t="s">
        <v>21</v>
      </c>
      <c r="E33" s="47">
        <v>80.45</v>
      </c>
      <c r="F33" s="47">
        <v>21.85</v>
      </c>
      <c r="G33" s="48">
        <v>22.86</v>
      </c>
      <c r="H33" s="18">
        <f>+[2]OIII!$I$11</f>
        <v>101.45976826807282</v>
      </c>
      <c r="I33" s="18">
        <f>+[2]OIII!$L$14</f>
        <v>30.325722359541395</v>
      </c>
      <c r="J33" s="18"/>
      <c r="K33" s="18">
        <f>+'[2]NII 5755'!$J$8</f>
        <v>102.59575108207866</v>
      </c>
      <c r="L33" s="18">
        <f>+'[2]He I 5876'!$H$11</f>
        <v>31.768407135191794</v>
      </c>
      <c r="M33" s="18">
        <f>+'[2]O I 6300'!$H$11</f>
        <v>102.06084863241554</v>
      </c>
      <c r="N33" s="18">
        <f>+'[2]OI 6363'!$H$11</f>
        <v>27.190141002217757</v>
      </c>
      <c r="O33" s="18"/>
      <c r="P33" s="18">
        <f>+[2]Ha!$M$8</f>
        <v>3395.3623903178573</v>
      </c>
      <c r="Q33" s="18">
        <f>+[2]Ha!$P$8</f>
        <v>300.01547951432286</v>
      </c>
      <c r="R33" s="18"/>
      <c r="S33" s="18">
        <v>19.899999999999999</v>
      </c>
      <c r="T33" s="18">
        <f>+'[2]7155'!$H$7</f>
        <v>70.359017736602297</v>
      </c>
      <c r="U33" s="25"/>
      <c r="V33" s="25"/>
      <c r="W33" s="25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</row>
    <row r="34" spans="1:1030" s="9" customFormat="1" x14ac:dyDescent="0.2">
      <c r="A34" s="21"/>
      <c r="B34" s="41">
        <f t="shared" si="0"/>
        <v>65</v>
      </c>
      <c r="C34" s="8"/>
      <c r="D34" s="2" t="s">
        <v>22</v>
      </c>
      <c r="E34" s="10">
        <v>100</v>
      </c>
      <c r="F34" s="10">
        <f>+F33/$E33*100</f>
        <v>27.1597265382225</v>
      </c>
      <c r="G34" s="10">
        <f>+G33/$E33*100</f>
        <v>28.415164698570539</v>
      </c>
      <c r="H34" s="10">
        <f>+H33/$E33*100</f>
        <v>126.1153117067406</v>
      </c>
      <c r="I34" s="10">
        <f>+I33/$E33*100</f>
        <v>37.695117911176375</v>
      </c>
      <c r="J34" s="10"/>
      <c r="K34" s="10">
        <f>+K33/$E33*100</f>
        <v>127.52734752278268</v>
      </c>
      <c r="L34" s="10">
        <f>+L33/$E33*100</f>
        <v>39.488386743557228</v>
      </c>
      <c r="M34" s="10">
        <f>+M33/$E33*100</f>
        <v>126.86245945607897</v>
      </c>
      <c r="N34" s="10">
        <f>+N33/$E33*100</f>
        <v>33.797564949928841</v>
      </c>
      <c r="O34" s="10"/>
      <c r="P34" s="10">
        <f>+P33/$E33*100</f>
        <v>4220.4628841738431</v>
      </c>
      <c r="Q34" s="10">
        <f>+Q33/$E33*100</f>
        <v>372.92166502712598</v>
      </c>
      <c r="R34" s="10"/>
      <c r="S34" s="10">
        <f>+S33/$E33*100</f>
        <v>24.735860783095088</v>
      </c>
      <c r="T34" s="10">
        <f>+T33/$E33*100</f>
        <v>87.456827515975505</v>
      </c>
      <c r="U34" s="25"/>
      <c r="V34" s="25"/>
      <c r="W34" s="24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  <c r="AMK34" s="7"/>
      <c r="AML34" s="7"/>
      <c r="AMM34" s="7"/>
      <c r="AMN34" s="7"/>
      <c r="AMO34" s="7"/>
      <c r="AMP34" s="7"/>
    </row>
    <row r="35" spans="1:1030" x14ac:dyDescent="0.2">
      <c r="A35" s="20"/>
      <c r="B35" s="41">
        <f t="shared" si="0"/>
        <v>66</v>
      </c>
      <c r="C35" s="2" t="s">
        <v>15</v>
      </c>
      <c r="D35" s="2" t="s">
        <v>20</v>
      </c>
      <c r="E35" s="12">
        <v>11.84</v>
      </c>
      <c r="F35" s="12">
        <v>11.74</v>
      </c>
      <c r="G35" s="12">
        <v>11.5</v>
      </c>
      <c r="H35" s="33">
        <f>+[3]OIII!$I$13</f>
        <v>11.637702617431602</v>
      </c>
      <c r="I35" s="33">
        <f>+[3]OIII!$L$13</f>
        <v>7.6816102037395462</v>
      </c>
      <c r="J35" s="33"/>
      <c r="K35" s="33">
        <f>+'[3]NII 5755'!$J$10</f>
        <v>11.705164542663629</v>
      </c>
      <c r="L35" s="33">
        <f>+'[3]He I 5876'!$H$13</f>
        <v>9.5658350371646019</v>
      </c>
      <c r="M35" s="33">
        <f>+'[3]O I 6300'!$H$13</f>
        <v>9.6760115883204367</v>
      </c>
      <c r="N35" s="33">
        <f>+'[3]OI 6363'!$H$10</f>
        <v>4.2629172934542039</v>
      </c>
      <c r="O35" s="33"/>
      <c r="P35" s="33">
        <f>+[3]Ha!$M$10</f>
        <v>13.212829369497165</v>
      </c>
      <c r="Q35" s="33">
        <f>+[3]Ha!$P$10</f>
        <v>11.774000000000001</v>
      </c>
      <c r="R35" s="33"/>
      <c r="S35" s="33"/>
      <c r="T35" s="33">
        <f>+'[3]7155'!$H$9</f>
        <v>10.18568317431726</v>
      </c>
      <c r="U35" s="25"/>
      <c r="V35" s="25"/>
      <c r="W35" s="25"/>
    </row>
    <row r="36" spans="1:1030" x14ac:dyDescent="0.2">
      <c r="A36" s="20"/>
      <c r="B36" s="41">
        <f t="shared" si="0"/>
        <v>66</v>
      </c>
      <c r="D36" s="2" t="s">
        <v>21</v>
      </c>
      <c r="E36" s="12">
        <v>75</v>
      </c>
      <c r="F36" s="12">
        <v>21.12</v>
      </c>
      <c r="G36" s="12">
        <v>20.100000000000001</v>
      </c>
      <c r="H36" s="33">
        <f>+[3]OIII!$I$11</f>
        <v>112.55971257318579</v>
      </c>
      <c r="I36" s="33">
        <f>+[3]OIII!$L$14</f>
        <v>31.83283889529784</v>
      </c>
      <c r="J36" s="33"/>
      <c r="K36" s="33">
        <f>+'[3]NII 5755'!$J$8</f>
        <v>111.68819491352593</v>
      </c>
      <c r="L36" s="33">
        <f>+'[3]He I 5876'!$H$11</f>
        <v>34.891917315862784</v>
      </c>
      <c r="M36" s="33">
        <f>+'[3]O I 6300'!$H$11</f>
        <v>116.87027465865617</v>
      </c>
      <c r="N36" s="33">
        <f>+'[3]OI 6363'!$H$11</f>
        <v>43.255428699962842</v>
      </c>
      <c r="O36" s="33">
        <v>124</v>
      </c>
      <c r="P36" s="33">
        <f>+[3]Ha!$M$8</f>
        <v>4219.6873241180392</v>
      </c>
      <c r="Q36" s="33">
        <f>+[3]Ha!$P$8</f>
        <v>319.57943564841901</v>
      </c>
      <c r="R36" s="33"/>
      <c r="S36" s="33">
        <v>19.899999999999999</v>
      </c>
      <c r="T36" s="33">
        <f>+'[3]7155'!$H$7</f>
        <v>72.422328054823637</v>
      </c>
      <c r="U36" s="25"/>
      <c r="V36" s="25"/>
      <c r="W36" s="25"/>
    </row>
    <row r="37" spans="1:1030" x14ac:dyDescent="0.2">
      <c r="A37" s="20"/>
      <c r="B37" s="41">
        <f t="shared" si="0"/>
        <v>66</v>
      </c>
      <c r="D37" s="2" t="s">
        <v>22</v>
      </c>
      <c r="E37" s="6">
        <v>100</v>
      </c>
      <c r="F37" s="6">
        <f>+F36/$E36*100</f>
        <v>28.16</v>
      </c>
      <c r="G37" s="6">
        <f>+G36/$E36*100</f>
        <v>26.8</v>
      </c>
      <c r="H37" s="6">
        <f>+H36/$E36*100</f>
        <v>150.07961676424773</v>
      </c>
      <c r="I37" s="6">
        <f>+I36/$E36*100</f>
        <v>42.443785193730456</v>
      </c>
      <c r="J37" s="6"/>
      <c r="K37" s="6">
        <f>+K36/$E36*100</f>
        <v>148.91759321803457</v>
      </c>
      <c r="L37" s="6">
        <f>+L36/$E36*100</f>
        <v>46.522556421150377</v>
      </c>
      <c r="M37" s="6">
        <f>+M36/$E36*100</f>
        <v>155.82703287820823</v>
      </c>
      <c r="N37" s="6"/>
      <c r="O37" s="6">
        <f>+O36/$E36*100</f>
        <v>165.33333333333334</v>
      </c>
      <c r="P37" s="6">
        <f>+P36/$E36*100</f>
        <v>5626.2497654907183</v>
      </c>
      <c r="Q37" s="6">
        <f>+Q36/$E36*100</f>
        <v>426.10591419789199</v>
      </c>
      <c r="R37" s="6"/>
      <c r="S37" s="6">
        <f>+S36/$E36*100</f>
        <v>26.533333333333331</v>
      </c>
      <c r="T37" s="6">
        <f>+T36/$E36*100</f>
        <v>96.563104073098188</v>
      </c>
      <c r="U37" s="25"/>
      <c r="V37" s="25"/>
      <c r="W37" s="24"/>
    </row>
    <row r="38" spans="1:1030" s="15" customFormat="1" x14ac:dyDescent="0.2">
      <c r="A38" s="20"/>
      <c r="B38" s="41">
        <f t="shared" ref="B38:B70" si="9">IF(ABS(C38-C$1)&lt;200,(C38-C$1),B37)</f>
        <v>69</v>
      </c>
      <c r="C38" s="14" t="s">
        <v>16</v>
      </c>
      <c r="D38" s="2" t="s">
        <v>20</v>
      </c>
      <c r="E38" s="45">
        <v>10.96</v>
      </c>
      <c r="F38" s="45">
        <v>10.4</v>
      </c>
      <c r="G38" s="45">
        <v>10.199999999999999</v>
      </c>
      <c r="H38" s="18">
        <f>+[4]OIII!$I$13</f>
        <v>10.184996867046662</v>
      </c>
      <c r="I38" s="18">
        <f>+[4]OIII!$L$13</f>
        <v>7.6660460994700976</v>
      </c>
      <c r="J38" s="18"/>
      <c r="K38" s="18">
        <f>+'[4]NII 5755'!$J$10</f>
        <v>11.612963106324576</v>
      </c>
      <c r="L38" s="18">
        <f>+'[4]He I 5876'!$H$13</f>
        <v>10.420331552536616</v>
      </c>
      <c r="M38" s="18">
        <f>+'[4]O I 6300'!$H$13</f>
        <v>8.9528921404435948</v>
      </c>
      <c r="N38" s="18">
        <f>+'[4]OI 6363'!$H$10</f>
        <v>3.6170218772991842</v>
      </c>
      <c r="O38" s="18"/>
      <c r="P38" s="18">
        <f>+[4]Ha!$M$10</f>
        <v>12.153375286465042</v>
      </c>
      <c r="Q38" s="18">
        <f>+[4]Ha!$P$10</f>
        <v>11.774000000000001</v>
      </c>
      <c r="R38" s="18"/>
      <c r="S38" s="18"/>
      <c r="T38" s="18">
        <f>+'[4]7155'!$H$9</f>
        <v>10.284913216438778</v>
      </c>
      <c r="U38" s="25"/>
      <c r="V38" s="25"/>
      <c r="W38" s="25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3"/>
      <c r="ALV38" s="13"/>
      <c r="ALW38" s="13"/>
      <c r="ALX38" s="13"/>
      <c r="ALY38" s="13"/>
      <c r="ALZ38" s="13"/>
      <c r="AMA38" s="13"/>
      <c r="AMB38" s="13"/>
      <c r="AMC38" s="13"/>
      <c r="AMD38" s="13"/>
      <c r="AME38" s="13"/>
      <c r="AMF38" s="13"/>
      <c r="AMG38" s="13"/>
      <c r="AMH38" s="13"/>
      <c r="AMI38" s="13"/>
      <c r="AMJ38" s="13"/>
      <c r="AMK38" s="13"/>
      <c r="AML38" s="13"/>
      <c r="AMM38" s="13"/>
      <c r="AMN38" s="13"/>
      <c r="AMO38" s="13"/>
      <c r="AMP38" s="13"/>
    </row>
    <row r="39" spans="1:1030" s="15" customFormat="1" x14ac:dyDescent="0.2">
      <c r="A39" s="20"/>
      <c r="B39" s="41">
        <f t="shared" si="9"/>
        <v>69</v>
      </c>
      <c r="C39" s="14"/>
      <c r="D39" s="2" t="s">
        <v>21</v>
      </c>
      <c r="E39" s="45">
        <v>78.3</v>
      </c>
      <c r="F39" s="45">
        <v>23.1</v>
      </c>
      <c r="G39" s="45">
        <v>21.7</v>
      </c>
      <c r="H39" s="18">
        <f>+[4]OIII!$I$11</f>
        <v>86.643719814870366</v>
      </c>
      <c r="I39" s="18">
        <f>+[4]OIII!$L$14</f>
        <v>30.946166048481942</v>
      </c>
      <c r="J39" s="18"/>
      <c r="K39" s="18">
        <f>+'[4]NII 5755'!$J$8</f>
        <v>100.99446888875119</v>
      </c>
      <c r="L39" s="18">
        <f>+'[4]He I 5876'!$H$11</f>
        <v>33.773209207743697</v>
      </c>
      <c r="M39" s="18">
        <f>+'[4]O I 6300'!$H$11</f>
        <v>109.15277856686572</v>
      </c>
      <c r="N39" s="18">
        <f>+'[4]OI 6363'!$H$11</f>
        <v>35.79747104044916</v>
      </c>
      <c r="O39" s="18">
        <v>116</v>
      </c>
      <c r="P39" s="18">
        <f>+[4]Ha!$M$8</f>
        <v>3069.5310660820128</v>
      </c>
      <c r="Q39" s="18">
        <f>+[4]Ha!$P$8</f>
        <v>289.26278903227069</v>
      </c>
      <c r="R39" s="18"/>
      <c r="S39" s="18">
        <v>19.899999999999999</v>
      </c>
      <c r="T39" s="18">
        <f>+'[4]7155'!$H$7</f>
        <v>67.720527982985118</v>
      </c>
      <c r="U39" s="25"/>
      <c r="V39" s="25"/>
      <c r="W39" s="25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  <c r="AML39" s="13"/>
      <c r="AMM39" s="13"/>
      <c r="AMN39" s="13"/>
      <c r="AMO39" s="13"/>
      <c r="AMP39" s="13"/>
    </row>
    <row r="40" spans="1:1030" s="15" customFormat="1" x14ac:dyDescent="0.2">
      <c r="A40" s="20"/>
      <c r="B40" s="41">
        <f t="shared" si="9"/>
        <v>69</v>
      </c>
      <c r="C40" s="14"/>
      <c r="D40" s="2" t="s">
        <v>22</v>
      </c>
      <c r="E40" s="16">
        <v>100</v>
      </c>
      <c r="F40" s="16">
        <f>+F39/$E39*100</f>
        <v>29.501915708812266</v>
      </c>
      <c r="G40" s="16">
        <f>+G39/$E39*100</f>
        <v>27.713920817369093</v>
      </c>
      <c r="H40" s="16">
        <f>+H39/$E39*100</f>
        <v>110.65609171758668</v>
      </c>
      <c r="I40" s="16">
        <f>+I39/$E39*100</f>
        <v>39.522562003169789</v>
      </c>
      <c r="J40" s="16"/>
      <c r="K40" s="16">
        <f>+K39/$E39*100</f>
        <v>128.98399602650215</v>
      </c>
      <c r="L40" s="16">
        <f>+L39/$E39*100</f>
        <v>43.133089665062194</v>
      </c>
      <c r="M40" s="16">
        <f>+M39/$E39*100</f>
        <v>139.40329318884511</v>
      </c>
      <c r="N40" s="16"/>
      <c r="O40" s="6">
        <f>+O39/$E39*100</f>
        <v>148.14814814814815</v>
      </c>
      <c r="P40" s="16"/>
      <c r="Q40" s="16">
        <f>+Q39/$E39*100</f>
        <v>369.42884933878759</v>
      </c>
      <c r="R40" s="16"/>
      <c r="S40" s="16">
        <f>+S39/$E39*100</f>
        <v>25.415070242656451</v>
      </c>
      <c r="T40" s="16">
        <f>+T39/$E39*100</f>
        <v>86.488541485293894</v>
      </c>
      <c r="U40" s="25"/>
      <c r="V40" s="25"/>
      <c r="W40" s="24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  <c r="AMJ40" s="13"/>
      <c r="AMK40" s="13"/>
      <c r="AML40" s="13"/>
      <c r="AMM40" s="13"/>
      <c r="AMN40" s="13"/>
      <c r="AMO40" s="13"/>
      <c r="AMP40" s="13"/>
    </row>
    <row r="41" spans="1:1030" x14ac:dyDescent="0.2">
      <c r="A41" s="20"/>
      <c r="B41" s="41">
        <f t="shared" si="9"/>
        <v>70</v>
      </c>
      <c r="C41" s="4">
        <v>40317</v>
      </c>
      <c r="D41" s="2" t="s">
        <v>20</v>
      </c>
      <c r="E41" s="12">
        <f>+[5]OIII!$I$13</f>
        <v>10.083763254573148</v>
      </c>
      <c r="F41" s="12">
        <v>8.25</v>
      </c>
      <c r="G41" s="12">
        <v>9.4</v>
      </c>
      <c r="H41" s="12">
        <f>+[6]OIII!$I$13</f>
        <v>9.5668493500846896</v>
      </c>
      <c r="I41" s="12">
        <f>+[6]OIII!$L$13</f>
        <v>7.9093583443262867</v>
      </c>
      <c r="J41" s="12"/>
      <c r="K41" s="12">
        <f>+'[6]NII 5755'!$J$10</f>
        <v>11.060577271623901</v>
      </c>
      <c r="L41" s="12">
        <f>+'[6]He I 5876'!$H$13</f>
        <v>10.254374330567247</v>
      </c>
      <c r="M41" s="12">
        <f>+'[6]O I 6300'!$H$13</f>
        <v>8.5059870145641572</v>
      </c>
      <c r="N41" s="12">
        <f>+'[6]OI 6363'!$H$13</f>
        <v>8.9629106352019097</v>
      </c>
      <c r="O41" s="12">
        <f>+[6]Ha!$J$10</f>
        <v>11.544152275545583</v>
      </c>
      <c r="P41" s="12">
        <f>+[6]Ha!$M$10</f>
        <v>11.593240033716917</v>
      </c>
      <c r="Q41" s="12">
        <f>+[6]Ha!$P$10</f>
        <v>11.347596270885422</v>
      </c>
      <c r="R41" s="12"/>
      <c r="S41" s="12"/>
      <c r="T41" s="12">
        <f>+'[6]7155'!$H$9</f>
        <v>10.368922066638074</v>
      </c>
      <c r="U41" s="25"/>
      <c r="V41" s="25"/>
      <c r="W41" s="25"/>
    </row>
    <row r="42" spans="1:1030" x14ac:dyDescent="0.2">
      <c r="A42" s="20"/>
      <c r="B42" s="41">
        <f t="shared" si="9"/>
        <v>70</v>
      </c>
      <c r="D42" s="2" t="s">
        <v>21</v>
      </c>
      <c r="E42" s="12">
        <f>+[6]Hb!$H$11</f>
        <v>60.944091793821151</v>
      </c>
      <c r="F42" s="12">
        <v>15.8</v>
      </c>
      <c r="G42" s="12">
        <v>20.6</v>
      </c>
      <c r="H42" s="12">
        <f>+[6]OIII!$I$11</f>
        <v>69.192174420154274</v>
      </c>
      <c r="I42" s="12">
        <f>+[6]OIII!$L$11</f>
        <v>27.508410842384237</v>
      </c>
      <c r="J42" s="12"/>
      <c r="K42" s="12">
        <f>+'[6]NII 5755'!$J$8</f>
        <v>88.296408467006373</v>
      </c>
      <c r="L42" s="12">
        <f>+'[6]He I 5876'!$H$11</f>
        <v>28.815480405915874</v>
      </c>
      <c r="M42" s="12">
        <f>+'[6]O I 6300'!$H$11</f>
        <v>102.97581854930812</v>
      </c>
      <c r="N42" s="12">
        <f>+'[6]OI 6363'!$H$11</f>
        <v>37.26891808168989</v>
      </c>
      <c r="O42" s="12">
        <f>+[6]Ha!$J$8</f>
        <v>117.76424811482345</v>
      </c>
      <c r="P42" s="12">
        <f>+[6]Ha!$M$8</f>
        <v>2724.1737914164946</v>
      </c>
      <c r="Q42" s="12">
        <f>+[6]Ha!$P$8</f>
        <v>261.6040213560488</v>
      </c>
      <c r="R42" s="12"/>
      <c r="S42" s="12"/>
      <c r="T42" s="12">
        <f>+'[6]7155'!$H$7</f>
        <v>74.439266734750561</v>
      </c>
      <c r="U42" s="25"/>
      <c r="V42" s="25"/>
      <c r="W42" s="25"/>
    </row>
    <row r="43" spans="1:1030" x14ac:dyDescent="0.2">
      <c r="B43" s="41">
        <f t="shared" si="9"/>
        <v>70</v>
      </c>
      <c r="D43" s="2" t="s">
        <v>22</v>
      </c>
      <c r="E43" s="6">
        <v>100</v>
      </c>
      <c r="F43" s="6">
        <f>+F42/$E42*100</f>
        <v>25.925400699140276</v>
      </c>
      <c r="G43" s="6">
        <f>+G42/$E42*100</f>
        <v>33.801471797613274</v>
      </c>
      <c r="H43" s="6">
        <f>+H42/$E42*100</f>
        <v>113.53385108147491</v>
      </c>
      <c r="I43" s="6">
        <f>+I42/$E42*100</f>
        <v>45.137124916796594</v>
      </c>
      <c r="J43" s="6"/>
      <c r="K43" s="6">
        <f t="shared" ref="K43:Q43" si="10">+K42/$E42*100</f>
        <v>144.88099808874065</v>
      </c>
      <c r="L43" s="6">
        <f t="shared" si="10"/>
        <v>47.281827586176853</v>
      </c>
      <c r="M43" s="6">
        <f t="shared" si="10"/>
        <v>168.9676808995427</v>
      </c>
      <c r="N43" s="6">
        <f t="shared" si="10"/>
        <v>61.152635119699028</v>
      </c>
      <c r="O43" s="6">
        <f t="shared" si="10"/>
        <v>193.2332481272008</v>
      </c>
      <c r="P43" s="6">
        <f t="shared" si="10"/>
        <v>4469.9555137068864</v>
      </c>
      <c r="Q43" s="6">
        <f t="shared" si="10"/>
        <v>429.25247330139331</v>
      </c>
      <c r="R43" s="6"/>
      <c r="S43" s="6">
        <f>+S42/$E42*100</f>
        <v>0</v>
      </c>
      <c r="T43" s="6">
        <f>+T42/$E42*100</f>
        <v>122.14353277522731</v>
      </c>
      <c r="U43" s="25"/>
      <c r="V43" s="25"/>
      <c r="W43" s="25"/>
    </row>
    <row r="44" spans="1:1030" s="15" customFormat="1" x14ac:dyDescent="0.2">
      <c r="A44" s="19"/>
      <c r="B44" s="41">
        <f t="shared" si="9"/>
        <v>71</v>
      </c>
      <c r="C44" s="17">
        <v>40318</v>
      </c>
      <c r="D44" s="2" t="s">
        <v>20</v>
      </c>
      <c r="E44" s="18">
        <v>10.5</v>
      </c>
      <c r="F44" s="18">
        <v>7.74</v>
      </c>
      <c r="G44" s="18">
        <v>9.1</v>
      </c>
      <c r="H44" s="18">
        <f>+[7]OIII!$I$13</f>
        <v>9.5668493500846896</v>
      </c>
      <c r="I44" s="18">
        <f>+[7]OIII!$L$13</f>
        <v>7.9093583443262867</v>
      </c>
      <c r="J44" s="18"/>
      <c r="K44" s="18">
        <f>+'[7]NII 5755'!$J$10</f>
        <v>11.060577271623901</v>
      </c>
      <c r="L44" s="18">
        <f>+'[7]He I 5876'!$H$13</f>
        <v>10.254374330567247</v>
      </c>
      <c r="M44" s="18">
        <f>+'[7]O I 6300'!$H$13</f>
        <v>8.5059870145641572</v>
      </c>
      <c r="N44" s="18">
        <v>7.5</v>
      </c>
      <c r="O44" s="18">
        <f>+[7]Ha!$J$10</f>
        <v>11.544152275545583</v>
      </c>
      <c r="P44" s="18">
        <f>+[7]Ha!$M$10</f>
        <v>11.593240033716917</v>
      </c>
      <c r="Q44" s="18">
        <f>+[7]Ha!$P$10</f>
        <v>11.347596270885422</v>
      </c>
      <c r="R44" s="18"/>
      <c r="S44" s="18"/>
      <c r="T44" s="18">
        <f>+'[7]7155'!$H$9</f>
        <v>10.368922066638074</v>
      </c>
      <c r="U44" s="25"/>
      <c r="V44" s="25"/>
      <c r="W44" s="25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  <c r="ALU44" s="13"/>
      <c r="ALV44" s="13"/>
      <c r="ALW44" s="13"/>
      <c r="ALX44" s="13"/>
      <c r="ALY44" s="13"/>
      <c r="ALZ44" s="13"/>
      <c r="AMA44" s="13"/>
      <c r="AMB44" s="13"/>
      <c r="AMC44" s="13"/>
      <c r="AMD44" s="13"/>
      <c r="AME44" s="13"/>
      <c r="AMF44" s="13"/>
      <c r="AMG44" s="13"/>
      <c r="AMH44" s="13"/>
      <c r="AMI44" s="13"/>
      <c r="AMJ44" s="13"/>
      <c r="AMK44" s="13"/>
      <c r="AML44" s="13"/>
      <c r="AMM44" s="13"/>
      <c r="AMN44" s="13"/>
      <c r="AMO44" s="13"/>
      <c r="AMP44" s="13"/>
    </row>
    <row r="45" spans="1:1030" s="15" customFormat="1" x14ac:dyDescent="0.2">
      <c r="A45" s="19"/>
      <c r="B45" s="41">
        <f t="shared" si="9"/>
        <v>71</v>
      </c>
      <c r="C45" s="14"/>
      <c r="D45" s="2" t="s">
        <v>21</v>
      </c>
      <c r="E45" s="18">
        <v>60.8</v>
      </c>
      <c r="F45" s="18">
        <v>18.05</v>
      </c>
      <c r="G45" s="18">
        <v>20.9</v>
      </c>
      <c r="H45" s="18">
        <f>+[7]OIII!$I$11</f>
        <v>69.192174420154274</v>
      </c>
      <c r="I45" s="18">
        <f>+[7]OIII!$L$14</f>
        <v>27.283144456838734</v>
      </c>
      <c r="J45" s="18"/>
      <c r="K45" s="18">
        <f>+'[7]NII 5755'!$J$8</f>
        <v>88.296408467006373</v>
      </c>
      <c r="L45" s="18">
        <f>+'[7]He I 5876'!$H$11</f>
        <v>28.815480405915874</v>
      </c>
      <c r="M45" s="18">
        <f>+'[7]O I 6300'!$H$11</f>
        <v>102.97581854930812</v>
      </c>
      <c r="N45" s="18">
        <v>35</v>
      </c>
      <c r="O45" s="18">
        <f>+[7]Ha!$J$8</f>
        <v>117.76424811482345</v>
      </c>
      <c r="P45" s="18">
        <f>+[7]Ha!$M$8</f>
        <v>2724.1737914164946</v>
      </c>
      <c r="Q45" s="18">
        <f>+[7]Ha!$P$8</f>
        <v>261.6040213560488</v>
      </c>
      <c r="R45" s="18"/>
      <c r="S45" s="18"/>
      <c r="T45" s="18">
        <f>+'[7]7155'!$H$7</f>
        <v>74.439266734750561</v>
      </c>
      <c r="U45" s="25"/>
      <c r="V45" s="25"/>
      <c r="W45" s="25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  <c r="ACD45" s="13"/>
      <c r="ACE45" s="13"/>
      <c r="ACF45" s="13"/>
      <c r="ACG45" s="13"/>
      <c r="ACH45" s="13"/>
      <c r="ACI45" s="13"/>
      <c r="ACJ45" s="13"/>
      <c r="ACK45" s="13"/>
      <c r="ACL45" s="13"/>
      <c r="ACM45" s="13"/>
      <c r="ACN45" s="13"/>
      <c r="ACO45" s="13"/>
      <c r="ACP45" s="13"/>
      <c r="ACQ45" s="13"/>
      <c r="ACR45" s="13"/>
      <c r="ACS45" s="13"/>
      <c r="ACT45" s="13"/>
      <c r="ACU45" s="13"/>
      <c r="ACV45" s="13"/>
      <c r="ACW45" s="13"/>
      <c r="ACX45" s="13"/>
      <c r="ACY45" s="13"/>
      <c r="ACZ45" s="13"/>
      <c r="ADA45" s="13"/>
      <c r="ADB45" s="13"/>
      <c r="ADC45" s="13"/>
      <c r="ADD45" s="13"/>
      <c r="ADE45" s="13"/>
      <c r="ADF45" s="13"/>
      <c r="ADG45" s="13"/>
      <c r="ADH45" s="13"/>
      <c r="ADI45" s="13"/>
      <c r="ADJ45" s="13"/>
      <c r="ADK45" s="13"/>
      <c r="ADL45" s="13"/>
      <c r="ADM45" s="13"/>
      <c r="ADN45" s="13"/>
      <c r="ADO45" s="13"/>
      <c r="ADP45" s="13"/>
      <c r="ADQ45" s="13"/>
      <c r="ADR45" s="13"/>
      <c r="ADS45" s="13"/>
      <c r="ADT45" s="13"/>
      <c r="ADU45" s="13"/>
      <c r="ADV45" s="13"/>
      <c r="ADW45" s="13"/>
      <c r="ADX45" s="13"/>
      <c r="ADY45" s="13"/>
      <c r="ADZ45" s="13"/>
      <c r="AEA45" s="13"/>
      <c r="AEB45" s="13"/>
      <c r="AEC45" s="13"/>
      <c r="AED45" s="13"/>
      <c r="AEE45" s="13"/>
      <c r="AEF45" s="13"/>
      <c r="AEG45" s="13"/>
      <c r="AEH45" s="13"/>
      <c r="AEI45" s="13"/>
      <c r="AEJ45" s="13"/>
      <c r="AEK45" s="13"/>
      <c r="AEL45" s="13"/>
      <c r="AEM45" s="13"/>
      <c r="AEN45" s="13"/>
      <c r="AEO45" s="13"/>
      <c r="AEP45" s="13"/>
      <c r="AEQ45" s="13"/>
      <c r="AER45" s="13"/>
      <c r="AES45" s="13"/>
      <c r="AET45" s="13"/>
      <c r="AEU45" s="13"/>
      <c r="AEV45" s="13"/>
      <c r="AEW45" s="13"/>
      <c r="AEX45" s="13"/>
      <c r="AEY45" s="13"/>
      <c r="AEZ45" s="13"/>
      <c r="AFA45" s="13"/>
      <c r="AFB45" s="13"/>
      <c r="AFC45" s="13"/>
      <c r="AFD45" s="13"/>
      <c r="AFE45" s="13"/>
      <c r="AFF45" s="13"/>
      <c r="AFG45" s="13"/>
      <c r="AFH45" s="13"/>
      <c r="AFI45" s="13"/>
      <c r="AFJ45" s="13"/>
      <c r="AFK45" s="13"/>
      <c r="AFL45" s="13"/>
      <c r="AFM45" s="13"/>
      <c r="AFN45" s="13"/>
      <c r="AFO45" s="13"/>
      <c r="AFP45" s="13"/>
      <c r="AFQ45" s="13"/>
      <c r="AFR45" s="13"/>
      <c r="AFS45" s="13"/>
      <c r="AFT45" s="13"/>
      <c r="AFU45" s="13"/>
      <c r="AFV45" s="13"/>
      <c r="AFW45" s="13"/>
      <c r="AFX45" s="13"/>
      <c r="AFY45" s="13"/>
      <c r="AFZ45" s="13"/>
      <c r="AGA45" s="13"/>
      <c r="AGB45" s="13"/>
      <c r="AGC45" s="13"/>
      <c r="AGD45" s="13"/>
      <c r="AGE45" s="13"/>
      <c r="AGF45" s="13"/>
      <c r="AGG45" s="13"/>
      <c r="AGH45" s="13"/>
      <c r="AGI45" s="13"/>
      <c r="AGJ45" s="13"/>
      <c r="AGK45" s="13"/>
      <c r="AGL45" s="13"/>
      <c r="AGM45" s="13"/>
      <c r="AGN45" s="13"/>
      <c r="AGO45" s="13"/>
      <c r="AGP45" s="13"/>
      <c r="AGQ45" s="13"/>
      <c r="AGR45" s="13"/>
      <c r="AGS45" s="13"/>
      <c r="AGT45" s="13"/>
      <c r="AGU45" s="13"/>
      <c r="AGV45" s="13"/>
      <c r="AGW45" s="13"/>
      <c r="AGX45" s="13"/>
      <c r="AGY45" s="13"/>
      <c r="AGZ45" s="13"/>
      <c r="AHA45" s="13"/>
      <c r="AHB45" s="13"/>
      <c r="AHC45" s="13"/>
      <c r="AHD45" s="13"/>
      <c r="AHE45" s="13"/>
      <c r="AHF45" s="13"/>
      <c r="AHG45" s="13"/>
      <c r="AHH45" s="13"/>
      <c r="AHI45" s="13"/>
      <c r="AHJ45" s="13"/>
      <c r="AHK45" s="13"/>
      <c r="AHL45" s="13"/>
      <c r="AHM45" s="13"/>
      <c r="AHN45" s="13"/>
      <c r="AHO45" s="13"/>
      <c r="AHP45" s="13"/>
      <c r="AHQ45" s="13"/>
      <c r="AHR45" s="13"/>
      <c r="AHS45" s="13"/>
      <c r="AHT45" s="13"/>
      <c r="AHU45" s="13"/>
      <c r="AHV45" s="13"/>
      <c r="AHW45" s="13"/>
      <c r="AHX45" s="13"/>
      <c r="AHY45" s="13"/>
      <c r="AHZ45" s="13"/>
      <c r="AIA45" s="13"/>
      <c r="AIB45" s="13"/>
      <c r="AIC45" s="13"/>
      <c r="AID45" s="13"/>
      <c r="AIE45" s="13"/>
      <c r="AIF45" s="13"/>
      <c r="AIG45" s="13"/>
      <c r="AIH45" s="13"/>
      <c r="AII45" s="13"/>
      <c r="AIJ45" s="13"/>
      <c r="AIK45" s="13"/>
      <c r="AIL45" s="13"/>
      <c r="AIM45" s="13"/>
      <c r="AIN45" s="13"/>
      <c r="AIO45" s="13"/>
      <c r="AIP45" s="13"/>
      <c r="AIQ45" s="13"/>
      <c r="AIR45" s="13"/>
      <c r="AIS45" s="13"/>
      <c r="AIT45" s="13"/>
      <c r="AIU45" s="13"/>
      <c r="AIV45" s="13"/>
      <c r="AIW45" s="13"/>
      <c r="AIX45" s="13"/>
      <c r="AIY45" s="13"/>
      <c r="AIZ45" s="13"/>
      <c r="AJA45" s="13"/>
      <c r="AJB45" s="13"/>
      <c r="AJC45" s="13"/>
      <c r="AJD45" s="13"/>
      <c r="AJE45" s="13"/>
      <c r="AJF45" s="13"/>
      <c r="AJG45" s="13"/>
      <c r="AJH45" s="13"/>
      <c r="AJI45" s="13"/>
      <c r="AJJ45" s="13"/>
      <c r="AJK45" s="13"/>
      <c r="AJL45" s="13"/>
      <c r="AJM45" s="13"/>
      <c r="AJN45" s="13"/>
      <c r="AJO45" s="13"/>
      <c r="AJP45" s="13"/>
      <c r="AJQ45" s="13"/>
      <c r="AJR45" s="13"/>
      <c r="AJS45" s="13"/>
      <c r="AJT45" s="13"/>
      <c r="AJU45" s="13"/>
      <c r="AJV45" s="13"/>
      <c r="AJW45" s="13"/>
      <c r="AJX45" s="13"/>
      <c r="AJY45" s="13"/>
      <c r="AJZ45" s="13"/>
      <c r="AKA45" s="13"/>
      <c r="AKB45" s="13"/>
      <c r="AKC45" s="13"/>
      <c r="AKD45" s="13"/>
      <c r="AKE45" s="13"/>
      <c r="AKF45" s="13"/>
      <c r="AKG45" s="13"/>
      <c r="AKH45" s="13"/>
      <c r="AKI45" s="13"/>
      <c r="AKJ45" s="13"/>
      <c r="AKK45" s="13"/>
      <c r="AKL45" s="13"/>
      <c r="AKM45" s="13"/>
      <c r="AKN45" s="13"/>
      <c r="AKO45" s="13"/>
      <c r="AKP45" s="13"/>
      <c r="AKQ45" s="13"/>
      <c r="AKR45" s="13"/>
      <c r="AKS45" s="13"/>
      <c r="AKT45" s="13"/>
      <c r="AKU45" s="13"/>
      <c r="AKV45" s="13"/>
      <c r="AKW45" s="13"/>
      <c r="AKX45" s="13"/>
      <c r="AKY45" s="13"/>
      <c r="AKZ45" s="13"/>
      <c r="ALA45" s="13"/>
      <c r="ALB45" s="13"/>
      <c r="ALC45" s="13"/>
      <c r="ALD45" s="13"/>
      <c r="ALE45" s="13"/>
      <c r="ALF45" s="13"/>
      <c r="ALG45" s="13"/>
      <c r="ALH45" s="13"/>
      <c r="ALI45" s="13"/>
      <c r="ALJ45" s="13"/>
      <c r="ALK45" s="13"/>
      <c r="ALL45" s="13"/>
      <c r="ALM45" s="13"/>
      <c r="ALN45" s="13"/>
      <c r="ALO45" s="13"/>
      <c r="ALP45" s="13"/>
      <c r="ALQ45" s="13"/>
      <c r="ALR45" s="13"/>
      <c r="ALS45" s="13"/>
      <c r="ALT45" s="13"/>
      <c r="ALU45" s="13"/>
      <c r="ALV45" s="13"/>
      <c r="ALW45" s="13"/>
      <c r="ALX45" s="13"/>
      <c r="ALY45" s="13"/>
      <c r="ALZ45" s="13"/>
      <c r="AMA45" s="13"/>
      <c r="AMB45" s="13"/>
      <c r="AMC45" s="13"/>
      <c r="AMD45" s="13"/>
      <c r="AME45" s="13"/>
      <c r="AMF45" s="13"/>
      <c r="AMG45" s="13"/>
      <c r="AMH45" s="13"/>
      <c r="AMI45" s="13"/>
      <c r="AMJ45" s="13"/>
      <c r="AMK45" s="13"/>
      <c r="AML45" s="13"/>
      <c r="AMM45" s="13"/>
      <c r="AMN45" s="13"/>
      <c r="AMO45" s="13"/>
      <c r="AMP45" s="13"/>
    </row>
    <row r="46" spans="1:1030" s="15" customFormat="1" x14ac:dyDescent="0.2">
      <c r="A46" s="19"/>
      <c r="B46" s="41">
        <f t="shared" si="9"/>
        <v>71</v>
      </c>
      <c r="C46" s="14"/>
      <c r="D46" s="2" t="s">
        <v>22</v>
      </c>
      <c r="E46" s="16">
        <v>100</v>
      </c>
      <c r="F46" s="16">
        <f>+F45/$E45*100</f>
        <v>29.6875</v>
      </c>
      <c r="G46" s="16">
        <f>+G45/$E45*100</f>
        <v>34.375</v>
      </c>
      <c r="H46" s="16">
        <f>+H45/$E45*100</f>
        <v>113.80291845420112</v>
      </c>
      <c r="I46" s="16">
        <f>+I45/$E45*100</f>
        <v>44.873592856642659</v>
      </c>
      <c r="J46" s="16"/>
      <c r="K46" s="16">
        <f t="shared" ref="K46:Q46" si="11">+K45/$E45*100</f>
        <v>145.2243560312605</v>
      </c>
      <c r="L46" s="16">
        <f t="shared" si="11"/>
        <v>47.393882246572169</v>
      </c>
      <c r="M46" s="16">
        <f t="shared" si="11"/>
        <v>169.36812261399362</v>
      </c>
      <c r="N46" s="16">
        <f t="shared" si="11"/>
        <v>57.565789473684212</v>
      </c>
      <c r="O46" s="16">
        <f t="shared" si="11"/>
        <v>193.69119755727542</v>
      </c>
      <c r="P46" s="16">
        <f t="shared" si="11"/>
        <v>4480.5489990402875</v>
      </c>
      <c r="Q46" s="16">
        <f t="shared" si="11"/>
        <v>430.26977196718559</v>
      </c>
      <c r="R46" s="16"/>
      <c r="S46" s="16">
        <f>+S45/$E45*100</f>
        <v>0</v>
      </c>
      <c r="T46" s="16">
        <f>+T45/$E45*100</f>
        <v>122.43300449794501</v>
      </c>
      <c r="U46" s="25"/>
      <c r="V46" s="25"/>
      <c r="W46" s="25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</row>
    <row r="47" spans="1:1030" x14ac:dyDescent="0.2">
      <c r="B47" s="41">
        <f t="shared" si="9"/>
        <v>72</v>
      </c>
      <c r="C47" s="4">
        <v>40319</v>
      </c>
      <c r="D47" s="2" t="s">
        <v>20</v>
      </c>
      <c r="E47" s="22">
        <v>9.9</v>
      </c>
      <c r="F47" s="22">
        <v>8.6</v>
      </c>
      <c r="G47" s="22">
        <v>8.8000000000000007</v>
      </c>
      <c r="H47" s="22">
        <f>+[5]OIII!$I$13</f>
        <v>10.083763254573148</v>
      </c>
      <c r="I47" s="22">
        <f>+[5]OIII!$L$13</f>
        <v>8.0922445678515285</v>
      </c>
      <c r="J47" s="22"/>
      <c r="K47" s="22">
        <f>+'[5]NII 5755'!$J$10</f>
        <v>10.645142886336252</v>
      </c>
      <c r="L47" s="22">
        <f>+'[5]He I 5876'!$H$13</f>
        <v>11.110774495444442</v>
      </c>
      <c r="M47" s="22">
        <f>+'[5]O I 6300'!$H$13</f>
        <v>8.5263349661207126</v>
      </c>
      <c r="N47" s="22">
        <v>8.8000000000000007</v>
      </c>
      <c r="O47" s="22">
        <f>+[5]Ha!$J$10</f>
        <v>11.938395845061788</v>
      </c>
      <c r="P47" s="22">
        <f>+[5]Ha!$M$10</f>
        <v>11.271153553621941</v>
      </c>
      <c r="Q47" s="22">
        <f>+[5]Ha!$P$10</f>
        <v>10.861244890151236</v>
      </c>
      <c r="R47" s="22"/>
      <c r="S47" s="22"/>
      <c r="T47" s="22">
        <f>+'[5]7155'!$H$9</f>
        <v>10.193616886685712</v>
      </c>
      <c r="U47" s="25"/>
      <c r="V47" s="25"/>
      <c r="W47" s="25"/>
    </row>
    <row r="48" spans="1:1030" x14ac:dyDescent="0.2">
      <c r="B48" s="41">
        <f t="shared" si="9"/>
        <v>72</v>
      </c>
      <c r="D48" s="2" t="s">
        <v>21</v>
      </c>
      <c r="E48" s="49">
        <v>74.599999999999994</v>
      </c>
      <c r="F48" s="49">
        <v>23.2</v>
      </c>
      <c r="G48" s="49">
        <v>24.6</v>
      </c>
      <c r="H48" s="22">
        <f>+[5]OIII!$I$11</f>
        <v>85.207706811264103</v>
      </c>
      <c r="I48" s="22">
        <f>+[5]OIII!$L$14</f>
        <v>34.396832996977849</v>
      </c>
      <c r="J48" s="22"/>
      <c r="K48" s="22">
        <f>+'[5]NII 5755'!$J$8</f>
        <v>97.235293265712443</v>
      </c>
      <c r="L48" s="22">
        <f>+'[5]He I 5876'!$H$11</f>
        <v>43.680247972816659</v>
      </c>
      <c r="M48" s="22">
        <f>+'[5]O I 6300'!$H$11</f>
        <v>144.92745270601054</v>
      </c>
      <c r="N48" s="22">
        <v>48</v>
      </c>
      <c r="O48" s="22">
        <f>+[5]Ha!$J$8</f>
        <v>187.48285157278988</v>
      </c>
      <c r="P48" s="22">
        <f>+[5]Ha!$M$8</f>
        <v>3503.4321903715736</v>
      </c>
      <c r="Q48" s="22">
        <f>+[5]Ha!$P$8</f>
        <v>383.24247338191697</v>
      </c>
      <c r="R48" s="22"/>
      <c r="S48" s="22"/>
      <c r="T48" s="22">
        <f>+'[5]7155'!$H$7</f>
        <v>128.02109463034333</v>
      </c>
      <c r="U48" s="25"/>
      <c r="V48" s="25"/>
      <c r="W48" s="25"/>
    </row>
    <row r="49" spans="1:1030" x14ac:dyDescent="0.2">
      <c r="B49" s="41">
        <f t="shared" si="9"/>
        <v>72</v>
      </c>
      <c r="D49" s="2" t="s">
        <v>22</v>
      </c>
      <c r="E49" s="23">
        <v>100</v>
      </c>
      <c r="F49" s="23">
        <f>+F48/$E48*100</f>
        <v>31.099195710455767</v>
      </c>
      <c r="G49" s="23">
        <f>+G48/$E48*100</f>
        <v>32.975871313672926</v>
      </c>
      <c r="H49" s="23">
        <f>+H48/$E48*100</f>
        <v>114.21944612769988</v>
      </c>
      <c r="I49" s="23">
        <f>+I48/$E48*100</f>
        <v>46.108355223830898</v>
      </c>
      <c r="J49" s="23"/>
      <c r="K49" s="23">
        <f t="shared" ref="K49:Q49" si="12">+K48/$E48*100</f>
        <v>130.34221617387729</v>
      </c>
      <c r="L49" s="23">
        <f t="shared" si="12"/>
        <v>58.552611223614825</v>
      </c>
      <c r="M49" s="23">
        <f t="shared" si="12"/>
        <v>194.27272480698466</v>
      </c>
      <c r="N49" s="23">
        <f t="shared" si="12"/>
        <v>64.343163538874009</v>
      </c>
      <c r="O49" s="23">
        <f t="shared" si="12"/>
        <v>251.31749540588459</v>
      </c>
      <c r="P49" s="23">
        <f t="shared" si="12"/>
        <v>4696.2897994257019</v>
      </c>
      <c r="Q49" s="23">
        <f t="shared" si="12"/>
        <v>513.72985708031763</v>
      </c>
      <c r="R49" s="23"/>
      <c r="S49" s="23">
        <f>+S48/$E48*100</f>
        <v>0</v>
      </c>
      <c r="T49" s="23">
        <f>+T48/$E48*100</f>
        <v>171.61004642137178</v>
      </c>
      <c r="U49" s="25"/>
      <c r="V49" s="25"/>
      <c r="W49" s="25"/>
    </row>
    <row r="50" spans="1:1030" s="28" customFormat="1" x14ac:dyDescent="0.2">
      <c r="A50" s="19"/>
      <c r="B50" s="41">
        <f t="shared" si="9"/>
        <v>76</v>
      </c>
      <c r="C50" s="17">
        <v>40323</v>
      </c>
      <c r="D50" s="2" t="s">
        <v>20</v>
      </c>
      <c r="E50" s="18">
        <v>11.4</v>
      </c>
      <c r="F50" s="29">
        <v>9.3000000000000007</v>
      </c>
      <c r="G50" s="29"/>
      <c r="H50" s="18">
        <f>+[8]OIII!$I$13</f>
        <v>8.3557152737912421</v>
      </c>
      <c r="I50" s="18">
        <f>+[8]OIII!$L$13</f>
        <v>9.024816555926142</v>
      </c>
      <c r="J50" s="18"/>
      <c r="K50" s="18">
        <f>+'[8]NII 5755'!$J$10</f>
        <v>10.157779998489202</v>
      </c>
      <c r="L50" s="18">
        <f>+'[8]He I 5876'!$H$13</f>
        <v>8.8689447605613516</v>
      </c>
      <c r="M50" s="18">
        <f>+'[8]O I 6300'!$H$13</f>
        <v>7.8733651155340034</v>
      </c>
      <c r="N50" s="18"/>
      <c r="O50" s="18">
        <f>+[8]Ha!$J$10</f>
        <v>8.0888434926201462</v>
      </c>
      <c r="P50" s="18">
        <f>+[8]Ha!$M$10</f>
        <v>11.019696750393397</v>
      </c>
      <c r="Q50" s="18">
        <f>+[8]Ha!$P$10</f>
        <v>10.944238789454813</v>
      </c>
      <c r="R50" s="18"/>
      <c r="S50" s="18"/>
      <c r="T50" s="18">
        <f>+'[8]7155'!$H$9</f>
        <v>9.0479275347818948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25"/>
      <c r="LK50" s="25"/>
      <c r="LL50" s="25"/>
      <c r="LM50" s="25"/>
      <c r="LN50" s="25"/>
      <c r="LO50" s="25"/>
      <c r="LP50" s="25"/>
      <c r="LQ50" s="25"/>
      <c r="LR50" s="25"/>
      <c r="LS50" s="25"/>
      <c r="LT50" s="25"/>
      <c r="LU50" s="25"/>
      <c r="LV50" s="25"/>
      <c r="LW50" s="25"/>
      <c r="LX50" s="25"/>
      <c r="LY50" s="25"/>
      <c r="LZ50" s="25"/>
      <c r="MA50" s="25"/>
      <c r="MB50" s="25"/>
      <c r="MC50" s="25"/>
      <c r="MD50" s="25"/>
      <c r="ME50" s="25"/>
      <c r="MF50" s="25"/>
      <c r="MG50" s="25"/>
      <c r="MH50" s="25"/>
      <c r="MI50" s="25"/>
      <c r="MJ50" s="25"/>
      <c r="MK50" s="25"/>
      <c r="ML50" s="25"/>
      <c r="MM50" s="25"/>
      <c r="MN50" s="25"/>
      <c r="MO50" s="25"/>
      <c r="MP50" s="25"/>
      <c r="MQ50" s="25"/>
      <c r="MR50" s="25"/>
      <c r="MS50" s="25"/>
      <c r="MT50" s="25"/>
      <c r="MU50" s="25"/>
      <c r="MV50" s="25"/>
      <c r="MW50" s="25"/>
      <c r="MX50" s="25"/>
      <c r="MY50" s="25"/>
      <c r="MZ50" s="25"/>
      <c r="NA50" s="25"/>
      <c r="NB50" s="25"/>
      <c r="NC50" s="25"/>
      <c r="ND50" s="25"/>
      <c r="NE50" s="25"/>
      <c r="NF50" s="25"/>
      <c r="NG50" s="25"/>
      <c r="NH50" s="25"/>
      <c r="NI50" s="25"/>
      <c r="NJ50" s="25"/>
      <c r="NK50" s="25"/>
      <c r="NL50" s="25"/>
      <c r="NM50" s="25"/>
      <c r="NN50" s="25"/>
      <c r="NO50" s="25"/>
      <c r="NP50" s="25"/>
      <c r="NQ50" s="25"/>
      <c r="NR50" s="25"/>
      <c r="NS50" s="25"/>
      <c r="NT50" s="25"/>
      <c r="NU50" s="25"/>
      <c r="NV50" s="25"/>
      <c r="NW50" s="25"/>
      <c r="NX50" s="25"/>
      <c r="NY50" s="25"/>
      <c r="NZ50" s="25"/>
      <c r="OA50" s="25"/>
      <c r="OB50" s="25"/>
      <c r="OC50" s="25"/>
      <c r="OD50" s="25"/>
      <c r="OE50" s="25"/>
      <c r="OF50" s="25"/>
      <c r="OG50" s="25"/>
      <c r="OH50" s="25"/>
      <c r="OI50" s="25"/>
      <c r="OJ50" s="25"/>
      <c r="OK50" s="25"/>
      <c r="OL50" s="25"/>
      <c r="OM50" s="25"/>
      <c r="ON50" s="25"/>
      <c r="OO50" s="25"/>
      <c r="OP50" s="25"/>
      <c r="OQ50" s="25"/>
      <c r="OR50" s="25"/>
      <c r="OS50" s="25"/>
      <c r="OT50" s="25"/>
      <c r="OU50" s="25"/>
      <c r="OV50" s="25"/>
      <c r="OW50" s="25"/>
      <c r="OX50" s="25"/>
      <c r="OY50" s="25"/>
      <c r="OZ50" s="25"/>
      <c r="PA50" s="25"/>
      <c r="PB50" s="25"/>
      <c r="PC50" s="25"/>
      <c r="PD50" s="25"/>
      <c r="PE50" s="25"/>
      <c r="PF50" s="25"/>
      <c r="PG50" s="25"/>
      <c r="PH50" s="25"/>
      <c r="PI50" s="25"/>
      <c r="PJ50" s="25"/>
      <c r="PK50" s="25"/>
      <c r="PL50" s="25"/>
      <c r="PM50" s="25"/>
      <c r="PN50" s="25"/>
      <c r="PO50" s="25"/>
      <c r="PP50" s="25"/>
      <c r="PQ50" s="25"/>
      <c r="PR50" s="25"/>
      <c r="PS50" s="25"/>
      <c r="PT50" s="25"/>
      <c r="PU50" s="25"/>
      <c r="PV50" s="25"/>
      <c r="PW50" s="25"/>
      <c r="PX50" s="25"/>
      <c r="PY50" s="25"/>
      <c r="PZ50" s="25"/>
      <c r="QA50" s="25"/>
      <c r="QB50" s="25"/>
      <c r="QC50" s="25"/>
      <c r="QD50" s="25"/>
      <c r="QE50" s="25"/>
      <c r="QF50" s="25"/>
      <c r="QG50" s="25"/>
      <c r="QH50" s="25"/>
      <c r="QI50" s="25"/>
      <c r="QJ50" s="25"/>
      <c r="QK50" s="25"/>
      <c r="QL50" s="25"/>
      <c r="QM50" s="25"/>
      <c r="QN50" s="25"/>
      <c r="QO50" s="25"/>
      <c r="QP50" s="25"/>
      <c r="QQ50" s="25"/>
      <c r="QR50" s="25"/>
      <c r="QS50" s="25"/>
      <c r="QT50" s="25"/>
      <c r="QU50" s="25"/>
      <c r="QV50" s="25"/>
      <c r="QW50" s="25"/>
      <c r="QX50" s="25"/>
      <c r="QY50" s="25"/>
      <c r="QZ50" s="25"/>
      <c r="RA50" s="25"/>
      <c r="RB50" s="25"/>
      <c r="RC50" s="25"/>
      <c r="RD50" s="25"/>
      <c r="RE50" s="25"/>
      <c r="RF50" s="25"/>
      <c r="RG50" s="25"/>
      <c r="RH50" s="25"/>
      <c r="RI50" s="25"/>
      <c r="RJ50" s="25"/>
      <c r="RK50" s="25"/>
      <c r="RL50" s="25"/>
      <c r="RM50" s="25"/>
      <c r="RN50" s="25"/>
      <c r="RO50" s="25"/>
      <c r="RP50" s="25"/>
      <c r="RQ50" s="25"/>
      <c r="RR50" s="25"/>
      <c r="RS50" s="25"/>
      <c r="RT50" s="25"/>
      <c r="RU50" s="25"/>
      <c r="RV50" s="25"/>
      <c r="RW50" s="25"/>
      <c r="RX50" s="25"/>
      <c r="RY50" s="25"/>
      <c r="RZ50" s="25"/>
      <c r="SA50" s="25"/>
      <c r="SB50" s="25"/>
      <c r="SC50" s="25"/>
      <c r="SD50" s="25"/>
      <c r="SE50" s="25"/>
      <c r="SF50" s="25"/>
      <c r="SG50" s="25"/>
      <c r="SH50" s="25"/>
      <c r="SI50" s="25"/>
      <c r="SJ50" s="25"/>
      <c r="SK50" s="25"/>
      <c r="SL50" s="25"/>
      <c r="SM50" s="25"/>
      <c r="SN50" s="25"/>
      <c r="SO50" s="25"/>
      <c r="SP50" s="25"/>
      <c r="SQ50" s="25"/>
      <c r="SR50" s="25"/>
      <c r="SS50" s="25"/>
      <c r="ST50" s="25"/>
      <c r="SU50" s="25"/>
      <c r="SV50" s="25"/>
      <c r="SW50" s="25"/>
      <c r="SX50" s="25"/>
      <c r="SY50" s="25"/>
      <c r="SZ50" s="25"/>
      <c r="TA50" s="25"/>
      <c r="TB50" s="25"/>
      <c r="TC50" s="25"/>
      <c r="TD50" s="25"/>
      <c r="TE50" s="25"/>
      <c r="TF50" s="25"/>
      <c r="TG50" s="25"/>
      <c r="TH50" s="25"/>
      <c r="TI50" s="25"/>
      <c r="TJ50" s="25"/>
      <c r="TK50" s="25"/>
      <c r="TL50" s="25"/>
      <c r="TM50" s="25"/>
      <c r="TN50" s="25"/>
      <c r="TO50" s="25"/>
      <c r="TP50" s="25"/>
      <c r="TQ50" s="25"/>
      <c r="TR50" s="25"/>
      <c r="TS50" s="25"/>
      <c r="TT50" s="25"/>
      <c r="TU50" s="25"/>
      <c r="TV50" s="25"/>
      <c r="TW50" s="25"/>
      <c r="TX50" s="25"/>
      <c r="TY50" s="25"/>
      <c r="TZ50" s="25"/>
      <c r="UA50" s="25"/>
      <c r="UB50" s="25"/>
      <c r="UC50" s="25"/>
      <c r="UD50" s="25"/>
      <c r="UE50" s="25"/>
      <c r="UF50" s="25"/>
      <c r="UG50" s="25"/>
      <c r="UH50" s="25"/>
      <c r="UI50" s="25"/>
      <c r="UJ50" s="25"/>
      <c r="UK50" s="25"/>
      <c r="UL50" s="25"/>
      <c r="UM50" s="25"/>
      <c r="UN50" s="25"/>
      <c r="UO50" s="25"/>
      <c r="UP50" s="25"/>
      <c r="UQ50" s="25"/>
      <c r="UR50" s="25"/>
      <c r="US50" s="25"/>
      <c r="UT50" s="25"/>
      <c r="UU50" s="25"/>
      <c r="UV50" s="25"/>
      <c r="UW50" s="25"/>
      <c r="UX50" s="25"/>
      <c r="UY50" s="25"/>
      <c r="UZ50" s="25"/>
      <c r="VA50" s="25"/>
      <c r="VB50" s="25"/>
      <c r="VC50" s="25"/>
      <c r="VD50" s="25"/>
      <c r="VE50" s="25"/>
      <c r="VF50" s="25"/>
      <c r="VG50" s="25"/>
      <c r="VH50" s="25"/>
      <c r="VI50" s="25"/>
      <c r="VJ50" s="25"/>
      <c r="VK50" s="25"/>
      <c r="VL50" s="25"/>
      <c r="VM50" s="25"/>
      <c r="VN50" s="25"/>
      <c r="VO50" s="25"/>
      <c r="VP50" s="25"/>
      <c r="VQ50" s="25"/>
      <c r="VR50" s="25"/>
      <c r="VS50" s="25"/>
      <c r="VT50" s="25"/>
      <c r="VU50" s="25"/>
      <c r="VV50" s="25"/>
      <c r="VW50" s="25"/>
      <c r="VX50" s="25"/>
      <c r="VY50" s="25"/>
      <c r="VZ50" s="25"/>
      <c r="WA50" s="25"/>
      <c r="WB50" s="25"/>
      <c r="WC50" s="25"/>
      <c r="WD50" s="25"/>
      <c r="WE50" s="25"/>
      <c r="WF50" s="25"/>
      <c r="WG50" s="25"/>
      <c r="WH50" s="25"/>
      <c r="WI50" s="25"/>
      <c r="WJ50" s="25"/>
      <c r="WK50" s="25"/>
      <c r="WL50" s="25"/>
      <c r="WM50" s="25"/>
      <c r="WN50" s="25"/>
      <c r="WO50" s="25"/>
      <c r="WP50" s="25"/>
      <c r="WQ50" s="25"/>
      <c r="WR50" s="25"/>
      <c r="WS50" s="25"/>
      <c r="WT50" s="25"/>
      <c r="WU50" s="25"/>
      <c r="WV50" s="25"/>
      <c r="WW50" s="25"/>
      <c r="WX50" s="25"/>
      <c r="WY50" s="25"/>
      <c r="WZ50" s="25"/>
      <c r="XA50" s="25"/>
      <c r="XB50" s="25"/>
      <c r="XC50" s="25"/>
      <c r="XD50" s="25"/>
      <c r="XE50" s="25"/>
      <c r="XF50" s="25"/>
      <c r="XG50" s="25"/>
      <c r="XH50" s="25"/>
      <c r="XI50" s="25"/>
      <c r="XJ50" s="25"/>
      <c r="XK50" s="25"/>
      <c r="XL50" s="25"/>
      <c r="XM50" s="25"/>
      <c r="XN50" s="25"/>
      <c r="XO50" s="25"/>
      <c r="XP50" s="25"/>
      <c r="XQ50" s="25"/>
      <c r="XR50" s="25"/>
      <c r="XS50" s="25"/>
      <c r="XT50" s="25"/>
      <c r="XU50" s="25"/>
      <c r="XV50" s="25"/>
      <c r="XW50" s="25"/>
      <c r="XX50" s="25"/>
      <c r="XY50" s="25"/>
      <c r="XZ50" s="25"/>
      <c r="YA50" s="25"/>
      <c r="YB50" s="25"/>
      <c r="YC50" s="25"/>
      <c r="YD50" s="25"/>
      <c r="YE50" s="25"/>
      <c r="YF50" s="25"/>
      <c r="YG50" s="25"/>
      <c r="YH50" s="25"/>
      <c r="YI50" s="25"/>
      <c r="YJ50" s="25"/>
      <c r="YK50" s="25"/>
      <c r="YL50" s="25"/>
      <c r="YM50" s="25"/>
      <c r="YN50" s="25"/>
      <c r="YO50" s="25"/>
      <c r="YP50" s="25"/>
      <c r="YQ50" s="25"/>
      <c r="YR50" s="25"/>
      <c r="YS50" s="25"/>
      <c r="YT50" s="25"/>
      <c r="YU50" s="25"/>
      <c r="YV50" s="25"/>
      <c r="YW50" s="25"/>
      <c r="YX50" s="25"/>
      <c r="YY50" s="25"/>
      <c r="YZ50" s="25"/>
      <c r="ZA50" s="25"/>
      <c r="ZB50" s="25"/>
      <c r="ZC50" s="25"/>
      <c r="ZD50" s="25"/>
      <c r="ZE50" s="25"/>
      <c r="ZF50" s="25"/>
      <c r="ZG50" s="25"/>
      <c r="ZH50" s="25"/>
      <c r="ZI50" s="25"/>
      <c r="ZJ50" s="25"/>
      <c r="ZK50" s="25"/>
      <c r="ZL50" s="25"/>
      <c r="ZM50" s="25"/>
      <c r="ZN50" s="25"/>
      <c r="ZO50" s="25"/>
      <c r="ZP50" s="25"/>
      <c r="ZQ50" s="25"/>
      <c r="ZR50" s="25"/>
      <c r="ZS50" s="25"/>
      <c r="ZT50" s="25"/>
      <c r="ZU50" s="25"/>
      <c r="ZV50" s="25"/>
      <c r="ZW50" s="25"/>
      <c r="ZX50" s="25"/>
      <c r="ZY50" s="25"/>
      <c r="ZZ50" s="25"/>
      <c r="AAA50" s="25"/>
      <c r="AAB50" s="25"/>
      <c r="AAC50" s="25"/>
      <c r="AAD50" s="25"/>
      <c r="AAE50" s="25"/>
      <c r="AAF50" s="25"/>
      <c r="AAG50" s="25"/>
      <c r="AAH50" s="25"/>
      <c r="AAI50" s="25"/>
      <c r="AAJ50" s="25"/>
      <c r="AAK50" s="25"/>
      <c r="AAL50" s="25"/>
      <c r="AAM50" s="25"/>
      <c r="AAN50" s="25"/>
      <c r="AAO50" s="25"/>
      <c r="AAP50" s="25"/>
      <c r="AAQ50" s="25"/>
      <c r="AAR50" s="25"/>
      <c r="AAS50" s="25"/>
      <c r="AAT50" s="25"/>
      <c r="AAU50" s="25"/>
      <c r="AAV50" s="25"/>
      <c r="AAW50" s="25"/>
      <c r="AAX50" s="25"/>
      <c r="AAY50" s="25"/>
      <c r="AAZ50" s="25"/>
      <c r="ABA50" s="25"/>
      <c r="ABB50" s="25"/>
      <c r="ABC50" s="25"/>
      <c r="ABD50" s="25"/>
      <c r="ABE50" s="25"/>
      <c r="ABF50" s="25"/>
      <c r="ABG50" s="25"/>
      <c r="ABH50" s="25"/>
      <c r="ABI50" s="25"/>
      <c r="ABJ50" s="25"/>
      <c r="ABK50" s="25"/>
      <c r="ABL50" s="25"/>
      <c r="ABM50" s="25"/>
      <c r="ABN50" s="25"/>
      <c r="ABO50" s="25"/>
      <c r="ABP50" s="25"/>
      <c r="ABQ50" s="25"/>
      <c r="ABR50" s="25"/>
      <c r="ABS50" s="25"/>
      <c r="ABT50" s="25"/>
      <c r="ABU50" s="25"/>
      <c r="ABV50" s="25"/>
      <c r="ABW50" s="25"/>
      <c r="ABX50" s="25"/>
      <c r="ABY50" s="25"/>
      <c r="ABZ50" s="25"/>
      <c r="ACA50" s="25"/>
      <c r="ACB50" s="25"/>
      <c r="ACC50" s="25"/>
      <c r="ACD50" s="25"/>
      <c r="ACE50" s="25"/>
      <c r="ACF50" s="25"/>
      <c r="ACG50" s="25"/>
      <c r="ACH50" s="25"/>
      <c r="ACI50" s="25"/>
      <c r="ACJ50" s="25"/>
      <c r="ACK50" s="25"/>
      <c r="ACL50" s="25"/>
      <c r="ACM50" s="25"/>
      <c r="ACN50" s="25"/>
      <c r="ACO50" s="25"/>
      <c r="ACP50" s="25"/>
      <c r="ACQ50" s="25"/>
      <c r="ACR50" s="25"/>
      <c r="ACS50" s="25"/>
      <c r="ACT50" s="25"/>
      <c r="ACU50" s="25"/>
      <c r="ACV50" s="25"/>
      <c r="ACW50" s="25"/>
      <c r="ACX50" s="25"/>
      <c r="ACY50" s="25"/>
      <c r="ACZ50" s="25"/>
      <c r="ADA50" s="25"/>
      <c r="ADB50" s="25"/>
      <c r="ADC50" s="25"/>
      <c r="ADD50" s="25"/>
      <c r="ADE50" s="25"/>
      <c r="ADF50" s="25"/>
      <c r="ADG50" s="25"/>
      <c r="ADH50" s="25"/>
      <c r="ADI50" s="25"/>
      <c r="ADJ50" s="25"/>
      <c r="ADK50" s="25"/>
      <c r="ADL50" s="25"/>
      <c r="ADM50" s="25"/>
      <c r="ADN50" s="25"/>
      <c r="ADO50" s="25"/>
      <c r="ADP50" s="25"/>
      <c r="ADQ50" s="25"/>
      <c r="ADR50" s="25"/>
      <c r="ADS50" s="25"/>
      <c r="ADT50" s="25"/>
      <c r="ADU50" s="25"/>
      <c r="ADV50" s="25"/>
      <c r="ADW50" s="25"/>
      <c r="ADX50" s="25"/>
      <c r="ADY50" s="25"/>
      <c r="ADZ50" s="25"/>
      <c r="AEA50" s="25"/>
      <c r="AEB50" s="25"/>
      <c r="AEC50" s="25"/>
      <c r="AED50" s="25"/>
      <c r="AEE50" s="25"/>
      <c r="AEF50" s="25"/>
      <c r="AEG50" s="25"/>
      <c r="AEH50" s="25"/>
      <c r="AEI50" s="25"/>
      <c r="AEJ50" s="25"/>
      <c r="AEK50" s="25"/>
      <c r="AEL50" s="25"/>
      <c r="AEM50" s="25"/>
      <c r="AEN50" s="25"/>
      <c r="AEO50" s="25"/>
      <c r="AEP50" s="25"/>
      <c r="AEQ50" s="25"/>
      <c r="AER50" s="25"/>
      <c r="AES50" s="25"/>
      <c r="AET50" s="25"/>
      <c r="AEU50" s="25"/>
      <c r="AEV50" s="25"/>
      <c r="AEW50" s="25"/>
      <c r="AEX50" s="25"/>
      <c r="AEY50" s="25"/>
      <c r="AEZ50" s="25"/>
      <c r="AFA50" s="25"/>
      <c r="AFB50" s="25"/>
      <c r="AFC50" s="25"/>
      <c r="AFD50" s="25"/>
      <c r="AFE50" s="25"/>
      <c r="AFF50" s="25"/>
      <c r="AFG50" s="25"/>
      <c r="AFH50" s="25"/>
      <c r="AFI50" s="25"/>
      <c r="AFJ50" s="25"/>
      <c r="AFK50" s="25"/>
      <c r="AFL50" s="25"/>
      <c r="AFM50" s="25"/>
      <c r="AFN50" s="25"/>
      <c r="AFO50" s="25"/>
      <c r="AFP50" s="25"/>
      <c r="AFQ50" s="25"/>
      <c r="AFR50" s="25"/>
      <c r="AFS50" s="25"/>
      <c r="AFT50" s="25"/>
      <c r="AFU50" s="25"/>
      <c r="AFV50" s="25"/>
      <c r="AFW50" s="25"/>
      <c r="AFX50" s="25"/>
      <c r="AFY50" s="25"/>
      <c r="AFZ50" s="25"/>
      <c r="AGA50" s="25"/>
      <c r="AGB50" s="25"/>
      <c r="AGC50" s="25"/>
      <c r="AGD50" s="25"/>
      <c r="AGE50" s="25"/>
      <c r="AGF50" s="25"/>
      <c r="AGG50" s="25"/>
      <c r="AGH50" s="25"/>
      <c r="AGI50" s="25"/>
      <c r="AGJ50" s="25"/>
      <c r="AGK50" s="25"/>
      <c r="AGL50" s="25"/>
      <c r="AGM50" s="25"/>
      <c r="AGN50" s="25"/>
      <c r="AGO50" s="25"/>
      <c r="AGP50" s="25"/>
      <c r="AGQ50" s="25"/>
      <c r="AGR50" s="25"/>
      <c r="AGS50" s="25"/>
      <c r="AGT50" s="25"/>
      <c r="AGU50" s="25"/>
      <c r="AGV50" s="25"/>
      <c r="AGW50" s="25"/>
      <c r="AGX50" s="25"/>
      <c r="AGY50" s="25"/>
      <c r="AGZ50" s="25"/>
      <c r="AHA50" s="25"/>
      <c r="AHB50" s="25"/>
      <c r="AHC50" s="25"/>
      <c r="AHD50" s="25"/>
      <c r="AHE50" s="25"/>
      <c r="AHF50" s="25"/>
      <c r="AHG50" s="25"/>
      <c r="AHH50" s="25"/>
      <c r="AHI50" s="25"/>
      <c r="AHJ50" s="25"/>
      <c r="AHK50" s="25"/>
      <c r="AHL50" s="25"/>
      <c r="AHM50" s="25"/>
      <c r="AHN50" s="25"/>
      <c r="AHO50" s="25"/>
      <c r="AHP50" s="25"/>
      <c r="AHQ50" s="25"/>
      <c r="AHR50" s="25"/>
      <c r="AHS50" s="25"/>
      <c r="AHT50" s="25"/>
      <c r="AHU50" s="25"/>
      <c r="AHV50" s="25"/>
      <c r="AHW50" s="25"/>
      <c r="AHX50" s="25"/>
      <c r="AHY50" s="25"/>
      <c r="AHZ50" s="25"/>
      <c r="AIA50" s="25"/>
      <c r="AIB50" s="25"/>
      <c r="AIC50" s="25"/>
      <c r="AID50" s="25"/>
      <c r="AIE50" s="25"/>
      <c r="AIF50" s="25"/>
      <c r="AIG50" s="25"/>
      <c r="AIH50" s="25"/>
      <c r="AII50" s="25"/>
      <c r="AIJ50" s="25"/>
      <c r="AIK50" s="25"/>
      <c r="AIL50" s="25"/>
      <c r="AIM50" s="25"/>
      <c r="AIN50" s="25"/>
      <c r="AIO50" s="25"/>
      <c r="AIP50" s="25"/>
      <c r="AIQ50" s="25"/>
      <c r="AIR50" s="25"/>
      <c r="AIS50" s="25"/>
      <c r="AIT50" s="25"/>
      <c r="AIU50" s="25"/>
      <c r="AIV50" s="25"/>
      <c r="AIW50" s="25"/>
      <c r="AIX50" s="25"/>
      <c r="AIY50" s="25"/>
      <c r="AIZ50" s="25"/>
      <c r="AJA50" s="25"/>
      <c r="AJB50" s="25"/>
      <c r="AJC50" s="25"/>
      <c r="AJD50" s="25"/>
      <c r="AJE50" s="25"/>
      <c r="AJF50" s="25"/>
      <c r="AJG50" s="25"/>
      <c r="AJH50" s="25"/>
      <c r="AJI50" s="25"/>
      <c r="AJJ50" s="25"/>
      <c r="AJK50" s="25"/>
      <c r="AJL50" s="25"/>
      <c r="AJM50" s="25"/>
      <c r="AJN50" s="25"/>
      <c r="AJO50" s="25"/>
      <c r="AJP50" s="25"/>
      <c r="AJQ50" s="25"/>
      <c r="AJR50" s="25"/>
      <c r="AJS50" s="25"/>
      <c r="AJT50" s="25"/>
      <c r="AJU50" s="25"/>
      <c r="AJV50" s="25"/>
      <c r="AJW50" s="25"/>
      <c r="AJX50" s="25"/>
      <c r="AJY50" s="25"/>
      <c r="AJZ50" s="25"/>
      <c r="AKA50" s="25"/>
      <c r="AKB50" s="25"/>
      <c r="AKC50" s="25"/>
      <c r="AKD50" s="25"/>
      <c r="AKE50" s="25"/>
      <c r="AKF50" s="25"/>
      <c r="AKG50" s="25"/>
      <c r="AKH50" s="25"/>
      <c r="AKI50" s="25"/>
      <c r="AKJ50" s="25"/>
      <c r="AKK50" s="25"/>
      <c r="AKL50" s="25"/>
      <c r="AKM50" s="25"/>
      <c r="AKN50" s="25"/>
      <c r="AKO50" s="25"/>
      <c r="AKP50" s="25"/>
      <c r="AKQ50" s="25"/>
      <c r="AKR50" s="25"/>
      <c r="AKS50" s="25"/>
      <c r="AKT50" s="25"/>
      <c r="AKU50" s="25"/>
      <c r="AKV50" s="25"/>
      <c r="AKW50" s="25"/>
      <c r="AKX50" s="25"/>
      <c r="AKY50" s="25"/>
      <c r="AKZ50" s="25"/>
      <c r="ALA50" s="25"/>
      <c r="ALB50" s="25"/>
      <c r="ALC50" s="25"/>
      <c r="ALD50" s="25"/>
      <c r="ALE50" s="25"/>
      <c r="ALF50" s="25"/>
      <c r="ALG50" s="25"/>
      <c r="ALH50" s="25"/>
      <c r="ALI50" s="25"/>
      <c r="ALJ50" s="25"/>
      <c r="ALK50" s="25"/>
      <c r="ALL50" s="25"/>
      <c r="ALM50" s="25"/>
      <c r="ALN50" s="25"/>
      <c r="ALO50" s="25"/>
      <c r="ALP50" s="25"/>
      <c r="ALQ50" s="25"/>
      <c r="ALR50" s="25"/>
      <c r="ALS50" s="25"/>
      <c r="ALT50" s="25"/>
      <c r="ALU50" s="25"/>
      <c r="ALV50" s="25"/>
      <c r="ALW50" s="25"/>
      <c r="ALX50" s="25"/>
      <c r="ALY50" s="25"/>
      <c r="ALZ50" s="25"/>
      <c r="AMA50" s="25"/>
      <c r="AMB50" s="25"/>
      <c r="AMC50" s="25"/>
      <c r="AMD50" s="25"/>
      <c r="AME50" s="25"/>
      <c r="AMF50" s="25"/>
      <c r="AMG50" s="25"/>
      <c r="AMH50" s="25"/>
      <c r="AMI50" s="25"/>
      <c r="AMJ50" s="25"/>
      <c r="AMK50" s="25"/>
      <c r="AML50" s="25"/>
      <c r="AMM50" s="25"/>
      <c r="AMN50" s="25"/>
      <c r="AMO50" s="25"/>
      <c r="AMP50" s="25"/>
    </row>
    <row r="51" spans="1:1030" s="28" customFormat="1" x14ac:dyDescent="0.2">
      <c r="A51" s="19"/>
      <c r="B51" s="41">
        <f t="shared" si="9"/>
        <v>76</v>
      </c>
      <c r="C51" s="14"/>
      <c r="D51" s="2" t="s">
        <v>21</v>
      </c>
      <c r="E51" s="18">
        <v>87.4</v>
      </c>
      <c r="F51" s="29">
        <v>21.5</v>
      </c>
      <c r="G51" s="29"/>
      <c r="H51" s="18">
        <f>+[8]OIII!$I$11</f>
        <v>76.170761381381695</v>
      </c>
      <c r="I51" s="18">
        <f>+[8]OIII!$L$14</f>
        <v>40.808062273668213</v>
      </c>
      <c r="J51" s="18"/>
      <c r="K51" s="18">
        <f>+'[8]NII 5755'!$J$8</f>
        <v>99.03410207758624</v>
      </c>
      <c r="L51" s="18">
        <f>+'[8]He I 5876'!$H$11</f>
        <v>30.548376643964563</v>
      </c>
      <c r="M51" s="18">
        <f>+'[8]O I 6300'!$H$11</f>
        <v>126.99506453104725</v>
      </c>
      <c r="N51" s="18"/>
      <c r="O51" s="18">
        <f>+[8]Ha!$J$8</f>
        <v>98.715778138122914</v>
      </c>
      <c r="P51" s="18">
        <f>+[8]Ha!$M$8</f>
        <v>2766.4512402184237</v>
      </c>
      <c r="Q51" s="18">
        <f>+[8]Ha!$P$8</f>
        <v>344.11437311973742</v>
      </c>
      <c r="R51" s="18"/>
      <c r="S51" s="18"/>
      <c r="T51" s="18">
        <f>+'[8]7155'!$H$7</f>
        <v>96.651565955264346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25"/>
      <c r="LK51" s="25"/>
      <c r="LL51" s="25"/>
      <c r="LM51" s="25"/>
      <c r="LN51" s="25"/>
      <c r="LO51" s="25"/>
      <c r="LP51" s="25"/>
      <c r="LQ51" s="25"/>
      <c r="LR51" s="25"/>
      <c r="LS51" s="25"/>
      <c r="LT51" s="25"/>
      <c r="LU51" s="25"/>
      <c r="LV51" s="25"/>
      <c r="LW51" s="25"/>
      <c r="LX51" s="25"/>
      <c r="LY51" s="25"/>
      <c r="LZ51" s="25"/>
      <c r="MA51" s="25"/>
      <c r="MB51" s="25"/>
      <c r="MC51" s="25"/>
      <c r="MD51" s="25"/>
      <c r="ME51" s="25"/>
      <c r="MF51" s="25"/>
      <c r="MG51" s="25"/>
      <c r="MH51" s="25"/>
      <c r="MI51" s="25"/>
      <c r="MJ51" s="25"/>
      <c r="MK51" s="25"/>
      <c r="ML51" s="25"/>
      <c r="MM51" s="25"/>
      <c r="MN51" s="25"/>
      <c r="MO51" s="25"/>
      <c r="MP51" s="25"/>
      <c r="MQ51" s="25"/>
      <c r="MR51" s="25"/>
      <c r="MS51" s="25"/>
      <c r="MT51" s="25"/>
      <c r="MU51" s="25"/>
      <c r="MV51" s="25"/>
      <c r="MW51" s="25"/>
      <c r="MX51" s="25"/>
      <c r="MY51" s="25"/>
      <c r="MZ51" s="25"/>
      <c r="NA51" s="25"/>
      <c r="NB51" s="25"/>
      <c r="NC51" s="25"/>
      <c r="ND51" s="25"/>
      <c r="NE51" s="25"/>
      <c r="NF51" s="25"/>
      <c r="NG51" s="25"/>
      <c r="NH51" s="25"/>
      <c r="NI51" s="25"/>
      <c r="NJ51" s="25"/>
      <c r="NK51" s="25"/>
      <c r="NL51" s="25"/>
      <c r="NM51" s="25"/>
      <c r="NN51" s="25"/>
      <c r="NO51" s="25"/>
      <c r="NP51" s="25"/>
      <c r="NQ51" s="25"/>
      <c r="NR51" s="25"/>
      <c r="NS51" s="25"/>
      <c r="NT51" s="25"/>
      <c r="NU51" s="25"/>
      <c r="NV51" s="25"/>
      <c r="NW51" s="25"/>
      <c r="NX51" s="25"/>
      <c r="NY51" s="25"/>
      <c r="NZ51" s="25"/>
      <c r="OA51" s="25"/>
      <c r="OB51" s="25"/>
      <c r="OC51" s="25"/>
      <c r="OD51" s="25"/>
      <c r="OE51" s="25"/>
      <c r="OF51" s="25"/>
      <c r="OG51" s="25"/>
      <c r="OH51" s="25"/>
      <c r="OI51" s="25"/>
      <c r="OJ51" s="25"/>
      <c r="OK51" s="25"/>
      <c r="OL51" s="25"/>
      <c r="OM51" s="25"/>
      <c r="ON51" s="25"/>
      <c r="OO51" s="25"/>
      <c r="OP51" s="25"/>
      <c r="OQ51" s="25"/>
      <c r="OR51" s="25"/>
      <c r="OS51" s="25"/>
      <c r="OT51" s="25"/>
      <c r="OU51" s="25"/>
      <c r="OV51" s="25"/>
      <c r="OW51" s="25"/>
      <c r="OX51" s="25"/>
      <c r="OY51" s="25"/>
      <c r="OZ51" s="25"/>
      <c r="PA51" s="25"/>
      <c r="PB51" s="25"/>
      <c r="PC51" s="25"/>
      <c r="PD51" s="25"/>
      <c r="PE51" s="25"/>
      <c r="PF51" s="25"/>
      <c r="PG51" s="25"/>
      <c r="PH51" s="25"/>
      <c r="PI51" s="25"/>
      <c r="PJ51" s="25"/>
      <c r="PK51" s="25"/>
      <c r="PL51" s="25"/>
      <c r="PM51" s="25"/>
      <c r="PN51" s="25"/>
      <c r="PO51" s="25"/>
      <c r="PP51" s="25"/>
      <c r="PQ51" s="25"/>
      <c r="PR51" s="25"/>
      <c r="PS51" s="25"/>
      <c r="PT51" s="25"/>
      <c r="PU51" s="25"/>
      <c r="PV51" s="25"/>
      <c r="PW51" s="25"/>
      <c r="PX51" s="25"/>
      <c r="PY51" s="25"/>
      <c r="PZ51" s="25"/>
      <c r="QA51" s="25"/>
      <c r="QB51" s="25"/>
      <c r="QC51" s="25"/>
      <c r="QD51" s="25"/>
      <c r="QE51" s="25"/>
      <c r="QF51" s="25"/>
      <c r="QG51" s="25"/>
      <c r="QH51" s="25"/>
      <c r="QI51" s="25"/>
      <c r="QJ51" s="25"/>
      <c r="QK51" s="25"/>
      <c r="QL51" s="25"/>
      <c r="QM51" s="25"/>
      <c r="QN51" s="25"/>
      <c r="QO51" s="25"/>
      <c r="QP51" s="25"/>
      <c r="QQ51" s="25"/>
      <c r="QR51" s="25"/>
      <c r="QS51" s="25"/>
      <c r="QT51" s="25"/>
      <c r="QU51" s="25"/>
      <c r="QV51" s="25"/>
      <c r="QW51" s="25"/>
      <c r="QX51" s="25"/>
      <c r="QY51" s="25"/>
      <c r="QZ51" s="25"/>
      <c r="RA51" s="25"/>
      <c r="RB51" s="25"/>
      <c r="RC51" s="25"/>
      <c r="RD51" s="25"/>
      <c r="RE51" s="25"/>
      <c r="RF51" s="25"/>
      <c r="RG51" s="25"/>
      <c r="RH51" s="25"/>
      <c r="RI51" s="25"/>
      <c r="RJ51" s="25"/>
      <c r="RK51" s="25"/>
      <c r="RL51" s="25"/>
      <c r="RM51" s="25"/>
      <c r="RN51" s="25"/>
      <c r="RO51" s="25"/>
      <c r="RP51" s="25"/>
      <c r="RQ51" s="25"/>
      <c r="RR51" s="25"/>
      <c r="RS51" s="25"/>
      <c r="RT51" s="25"/>
      <c r="RU51" s="25"/>
      <c r="RV51" s="25"/>
      <c r="RW51" s="25"/>
      <c r="RX51" s="25"/>
      <c r="RY51" s="25"/>
      <c r="RZ51" s="25"/>
      <c r="SA51" s="25"/>
      <c r="SB51" s="25"/>
      <c r="SC51" s="25"/>
      <c r="SD51" s="25"/>
      <c r="SE51" s="25"/>
      <c r="SF51" s="25"/>
      <c r="SG51" s="25"/>
      <c r="SH51" s="25"/>
      <c r="SI51" s="25"/>
      <c r="SJ51" s="25"/>
      <c r="SK51" s="25"/>
      <c r="SL51" s="25"/>
      <c r="SM51" s="25"/>
      <c r="SN51" s="25"/>
      <c r="SO51" s="25"/>
      <c r="SP51" s="25"/>
      <c r="SQ51" s="25"/>
      <c r="SR51" s="25"/>
      <c r="SS51" s="25"/>
      <c r="ST51" s="25"/>
      <c r="SU51" s="25"/>
      <c r="SV51" s="25"/>
      <c r="SW51" s="25"/>
      <c r="SX51" s="25"/>
      <c r="SY51" s="25"/>
      <c r="SZ51" s="25"/>
      <c r="TA51" s="25"/>
      <c r="TB51" s="25"/>
      <c r="TC51" s="25"/>
      <c r="TD51" s="25"/>
      <c r="TE51" s="25"/>
      <c r="TF51" s="25"/>
      <c r="TG51" s="25"/>
      <c r="TH51" s="25"/>
      <c r="TI51" s="25"/>
      <c r="TJ51" s="25"/>
      <c r="TK51" s="25"/>
      <c r="TL51" s="25"/>
      <c r="TM51" s="25"/>
      <c r="TN51" s="25"/>
      <c r="TO51" s="25"/>
      <c r="TP51" s="25"/>
      <c r="TQ51" s="25"/>
      <c r="TR51" s="25"/>
      <c r="TS51" s="25"/>
      <c r="TT51" s="25"/>
      <c r="TU51" s="25"/>
      <c r="TV51" s="25"/>
      <c r="TW51" s="25"/>
      <c r="TX51" s="25"/>
      <c r="TY51" s="25"/>
      <c r="TZ51" s="25"/>
      <c r="UA51" s="25"/>
      <c r="UB51" s="25"/>
      <c r="UC51" s="25"/>
      <c r="UD51" s="25"/>
      <c r="UE51" s="25"/>
      <c r="UF51" s="25"/>
      <c r="UG51" s="25"/>
      <c r="UH51" s="25"/>
      <c r="UI51" s="25"/>
      <c r="UJ51" s="25"/>
      <c r="UK51" s="25"/>
      <c r="UL51" s="25"/>
      <c r="UM51" s="25"/>
      <c r="UN51" s="25"/>
      <c r="UO51" s="25"/>
      <c r="UP51" s="25"/>
      <c r="UQ51" s="25"/>
      <c r="UR51" s="25"/>
      <c r="US51" s="25"/>
      <c r="UT51" s="25"/>
      <c r="UU51" s="25"/>
      <c r="UV51" s="25"/>
      <c r="UW51" s="25"/>
      <c r="UX51" s="25"/>
      <c r="UY51" s="25"/>
      <c r="UZ51" s="25"/>
      <c r="VA51" s="25"/>
      <c r="VB51" s="25"/>
      <c r="VC51" s="25"/>
      <c r="VD51" s="25"/>
      <c r="VE51" s="25"/>
      <c r="VF51" s="25"/>
      <c r="VG51" s="25"/>
      <c r="VH51" s="25"/>
      <c r="VI51" s="25"/>
      <c r="VJ51" s="25"/>
      <c r="VK51" s="25"/>
      <c r="VL51" s="25"/>
      <c r="VM51" s="25"/>
      <c r="VN51" s="25"/>
      <c r="VO51" s="25"/>
      <c r="VP51" s="25"/>
      <c r="VQ51" s="25"/>
      <c r="VR51" s="25"/>
      <c r="VS51" s="25"/>
      <c r="VT51" s="25"/>
      <c r="VU51" s="25"/>
      <c r="VV51" s="25"/>
      <c r="VW51" s="25"/>
      <c r="VX51" s="25"/>
      <c r="VY51" s="25"/>
      <c r="VZ51" s="25"/>
      <c r="WA51" s="25"/>
      <c r="WB51" s="25"/>
      <c r="WC51" s="25"/>
      <c r="WD51" s="25"/>
      <c r="WE51" s="25"/>
      <c r="WF51" s="25"/>
      <c r="WG51" s="25"/>
      <c r="WH51" s="25"/>
      <c r="WI51" s="25"/>
      <c r="WJ51" s="25"/>
      <c r="WK51" s="25"/>
      <c r="WL51" s="25"/>
      <c r="WM51" s="25"/>
      <c r="WN51" s="25"/>
      <c r="WO51" s="25"/>
      <c r="WP51" s="25"/>
      <c r="WQ51" s="25"/>
      <c r="WR51" s="25"/>
      <c r="WS51" s="25"/>
      <c r="WT51" s="25"/>
      <c r="WU51" s="25"/>
      <c r="WV51" s="25"/>
      <c r="WW51" s="25"/>
      <c r="WX51" s="25"/>
      <c r="WY51" s="25"/>
      <c r="WZ51" s="25"/>
      <c r="XA51" s="25"/>
      <c r="XB51" s="25"/>
      <c r="XC51" s="25"/>
      <c r="XD51" s="25"/>
      <c r="XE51" s="25"/>
      <c r="XF51" s="25"/>
      <c r="XG51" s="25"/>
      <c r="XH51" s="25"/>
      <c r="XI51" s="25"/>
      <c r="XJ51" s="25"/>
      <c r="XK51" s="25"/>
      <c r="XL51" s="25"/>
      <c r="XM51" s="25"/>
      <c r="XN51" s="25"/>
      <c r="XO51" s="25"/>
      <c r="XP51" s="25"/>
      <c r="XQ51" s="25"/>
      <c r="XR51" s="25"/>
      <c r="XS51" s="25"/>
      <c r="XT51" s="25"/>
      <c r="XU51" s="25"/>
      <c r="XV51" s="25"/>
      <c r="XW51" s="25"/>
      <c r="XX51" s="25"/>
      <c r="XY51" s="25"/>
      <c r="XZ51" s="25"/>
      <c r="YA51" s="25"/>
      <c r="YB51" s="25"/>
      <c r="YC51" s="25"/>
      <c r="YD51" s="25"/>
      <c r="YE51" s="25"/>
      <c r="YF51" s="25"/>
      <c r="YG51" s="25"/>
      <c r="YH51" s="25"/>
      <c r="YI51" s="25"/>
      <c r="YJ51" s="25"/>
      <c r="YK51" s="25"/>
      <c r="YL51" s="25"/>
      <c r="YM51" s="25"/>
      <c r="YN51" s="25"/>
      <c r="YO51" s="25"/>
      <c r="YP51" s="25"/>
      <c r="YQ51" s="25"/>
      <c r="YR51" s="25"/>
      <c r="YS51" s="25"/>
      <c r="YT51" s="25"/>
      <c r="YU51" s="25"/>
      <c r="YV51" s="25"/>
      <c r="YW51" s="25"/>
      <c r="YX51" s="25"/>
      <c r="YY51" s="25"/>
      <c r="YZ51" s="25"/>
      <c r="ZA51" s="25"/>
      <c r="ZB51" s="25"/>
      <c r="ZC51" s="25"/>
      <c r="ZD51" s="25"/>
      <c r="ZE51" s="25"/>
      <c r="ZF51" s="25"/>
      <c r="ZG51" s="25"/>
      <c r="ZH51" s="25"/>
      <c r="ZI51" s="25"/>
      <c r="ZJ51" s="25"/>
      <c r="ZK51" s="25"/>
      <c r="ZL51" s="25"/>
      <c r="ZM51" s="25"/>
      <c r="ZN51" s="25"/>
      <c r="ZO51" s="25"/>
      <c r="ZP51" s="25"/>
      <c r="ZQ51" s="25"/>
      <c r="ZR51" s="25"/>
      <c r="ZS51" s="25"/>
      <c r="ZT51" s="25"/>
      <c r="ZU51" s="25"/>
      <c r="ZV51" s="25"/>
      <c r="ZW51" s="25"/>
      <c r="ZX51" s="25"/>
      <c r="ZY51" s="25"/>
      <c r="ZZ51" s="25"/>
      <c r="AAA51" s="25"/>
      <c r="AAB51" s="25"/>
      <c r="AAC51" s="25"/>
      <c r="AAD51" s="25"/>
      <c r="AAE51" s="25"/>
      <c r="AAF51" s="25"/>
      <c r="AAG51" s="25"/>
      <c r="AAH51" s="25"/>
      <c r="AAI51" s="25"/>
      <c r="AAJ51" s="25"/>
      <c r="AAK51" s="25"/>
      <c r="AAL51" s="25"/>
      <c r="AAM51" s="25"/>
      <c r="AAN51" s="25"/>
      <c r="AAO51" s="25"/>
      <c r="AAP51" s="25"/>
      <c r="AAQ51" s="25"/>
      <c r="AAR51" s="25"/>
      <c r="AAS51" s="25"/>
      <c r="AAT51" s="25"/>
      <c r="AAU51" s="25"/>
      <c r="AAV51" s="25"/>
      <c r="AAW51" s="25"/>
      <c r="AAX51" s="25"/>
      <c r="AAY51" s="25"/>
      <c r="AAZ51" s="25"/>
      <c r="ABA51" s="25"/>
      <c r="ABB51" s="25"/>
      <c r="ABC51" s="25"/>
      <c r="ABD51" s="25"/>
      <c r="ABE51" s="25"/>
      <c r="ABF51" s="25"/>
      <c r="ABG51" s="25"/>
      <c r="ABH51" s="25"/>
      <c r="ABI51" s="25"/>
      <c r="ABJ51" s="25"/>
      <c r="ABK51" s="25"/>
      <c r="ABL51" s="25"/>
      <c r="ABM51" s="25"/>
      <c r="ABN51" s="25"/>
      <c r="ABO51" s="25"/>
      <c r="ABP51" s="25"/>
      <c r="ABQ51" s="25"/>
      <c r="ABR51" s="25"/>
      <c r="ABS51" s="25"/>
      <c r="ABT51" s="25"/>
      <c r="ABU51" s="25"/>
      <c r="ABV51" s="25"/>
      <c r="ABW51" s="25"/>
      <c r="ABX51" s="25"/>
      <c r="ABY51" s="25"/>
      <c r="ABZ51" s="25"/>
      <c r="ACA51" s="25"/>
      <c r="ACB51" s="25"/>
      <c r="ACC51" s="25"/>
      <c r="ACD51" s="25"/>
      <c r="ACE51" s="25"/>
      <c r="ACF51" s="25"/>
      <c r="ACG51" s="25"/>
      <c r="ACH51" s="25"/>
      <c r="ACI51" s="25"/>
      <c r="ACJ51" s="25"/>
      <c r="ACK51" s="25"/>
      <c r="ACL51" s="25"/>
      <c r="ACM51" s="25"/>
      <c r="ACN51" s="25"/>
      <c r="ACO51" s="25"/>
      <c r="ACP51" s="25"/>
      <c r="ACQ51" s="25"/>
      <c r="ACR51" s="25"/>
      <c r="ACS51" s="25"/>
      <c r="ACT51" s="25"/>
      <c r="ACU51" s="25"/>
      <c r="ACV51" s="25"/>
      <c r="ACW51" s="25"/>
      <c r="ACX51" s="25"/>
      <c r="ACY51" s="25"/>
      <c r="ACZ51" s="25"/>
      <c r="ADA51" s="25"/>
      <c r="ADB51" s="25"/>
      <c r="ADC51" s="25"/>
      <c r="ADD51" s="25"/>
      <c r="ADE51" s="25"/>
      <c r="ADF51" s="25"/>
      <c r="ADG51" s="25"/>
      <c r="ADH51" s="25"/>
      <c r="ADI51" s="25"/>
      <c r="ADJ51" s="25"/>
      <c r="ADK51" s="25"/>
      <c r="ADL51" s="25"/>
      <c r="ADM51" s="25"/>
      <c r="ADN51" s="25"/>
      <c r="ADO51" s="25"/>
      <c r="ADP51" s="25"/>
      <c r="ADQ51" s="25"/>
      <c r="ADR51" s="25"/>
      <c r="ADS51" s="25"/>
      <c r="ADT51" s="25"/>
      <c r="ADU51" s="25"/>
      <c r="ADV51" s="25"/>
      <c r="ADW51" s="25"/>
      <c r="ADX51" s="25"/>
      <c r="ADY51" s="25"/>
      <c r="ADZ51" s="25"/>
      <c r="AEA51" s="25"/>
      <c r="AEB51" s="25"/>
      <c r="AEC51" s="25"/>
      <c r="AED51" s="25"/>
      <c r="AEE51" s="25"/>
      <c r="AEF51" s="25"/>
      <c r="AEG51" s="25"/>
      <c r="AEH51" s="25"/>
      <c r="AEI51" s="25"/>
      <c r="AEJ51" s="25"/>
      <c r="AEK51" s="25"/>
      <c r="AEL51" s="25"/>
      <c r="AEM51" s="25"/>
      <c r="AEN51" s="25"/>
      <c r="AEO51" s="25"/>
      <c r="AEP51" s="25"/>
      <c r="AEQ51" s="25"/>
      <c r="AER51" s="25"/>
      <c r="AES51" s="25"/>
      <c r="AET51" s="25"/>
      <c r="AEU51" s="25"/>
      <c r="AEV51" s="25"/>
      <c r="AEW51" s="25"/>
      <c r="AEX51" s="25"/>
      <c r="AEY51" s="25"/>
      <c r="AEZ51" s="25"/>
      <c r="AFA51" s="25"/>
      <c r="AFB51" s="25"/>
      <c r="AFC51" s="25"/>
      <c r="AFD51" s="25"/>
      <c r="AFE51" s="25"/>
      <c r="AFF51" s="25"/>
      <c r="AFG51" s="25"/>
      <c r="AFH51" s="25"/>
      <c r="AFI51" s="25"/>
      <c r="AFJ51" s="25"/>
      <c r="AFK51" s="25"/>
      <c r="AFL51" s="25"/>
      <c r="AFM51" s="25"/>
      <c r="AFN51" s="25"/>
      <c r="AFO51" s="25"/>
      <c r="AFP51" s="25"/>
      <c r="AFQ51" s="25"/>
      <c r="AFR51" s="25"/>
      <c r="AFS51" s="25"/>
      <c r="AFT51" s="25"/>
      <c r="AFU51" s="25"/>
      <c r="AFV51" s="25"/>
      <c r="AFW51" s="25"/>
      <c r="AFX51" s="25"/>
      <c r="AFY51" s="25"/>
      <c r="AFZ51" s="25"/>
      <c r="AGA51" s="25"/>
      <c r="AGB51" s="25"/>
      <c r="AGC51" s="25"/>
      <c r="AGD51" s="25"/>
      <c r="AGE51" s="25"/>
      <c r="AGF51" s="25"/>
      <c r="AGG51" s="25"/>
      <c r="AGH51" s="25"/>
      <c r="AGI51" s="25"/>
      <c r="AGJ51" s="25"/>
      <c r="AGK51" s="25"/>
      <c r="AGL51" s="25"/>
      <c r="AGM51" s="25"/>
      <c r="AGN51" s="25"/>
      <c r="AGO51" s="25"/>
      <c r="AGP51" s="25"/>
      <c r="AGQ51" s="25"/>
      <c r="AGR51" s="25"/>
      <c r="AGS51" s="25"/>
      <c r="AGT51" s="25"/>
      <c r="AGU51" s="25"/>
      <c r="AGV51" s="25"/>
      <c r="AGW51" s="25"/>
      <c r="AGX51" s="25"/>
      <c r="AGY51" s="25"/>
      <c r="AGZ51" s="25"/>
      <c r="AHA51" s="25"/>
      <c r="AHB51" s="25"/>
      <c r="AHC51" s="25"/>
      <c r="AHD51" s="25"/>
      <c r="AHE51" s="25"/>
      <c r="AHF51" s="25"/>
      <c r="AHG51" s="25"/>
      <c r="AHH51" s="25"/>
      <c r="AHI51" s="25"/>
      <c r="AHJ51" s="25"/>
      <c r="AHK51" s="25"/>
      <c r="AHL51" s="25"/>
      <c r="AHM51" s="25"/>
      <c r="AHN51" s="25"/>
      <c r="AHO51" s="25"/>
      <c r="AHP51" s="25"/>
      <c r="AHQ51" s="25"/>
      <c r="AHR51" s="25"/>
      <c r="AHS51" s="25"/>
      <c r="AHT51" s="25"/>
      <c r="AHU51" s="25"/>
      <c r="AHV51" s="25"/>
      <c r="AHW51" s="25"/>
      <c r="AHX51" s="25"/>
      <c r="AHY51" s="25"/>
      <c r="AHZ51" s="25"/>
      <c r="AIA51" s="25"/>
      <c r="AIB51" s="25"/>
      <c r="AIC51" s="25"/>
      <c r="AID51" s="25"/>
      <c r="AIE51" s="25"/>
      <c r="AIF51" s="25"/>
      <c r="AIG51" s="25"/>
      <c r="AIH51" s="25"/>
      <c r="AII51" s="25"/>
      <c r="AIJ51" s="25"/>
      <c r="AIK51" s="25"/>
      <c r="AIL51" s="25"/>
      <c r="AIM51" s="25"/>
      <c r="AIN51" s="25"/>
      <c r="AIO51" s="25"/>
      <c r="AIP51" s="25"/>
      <c r="AIQ51" s="25"/>
      <c r="AIR51" s="25"/>
      <c r="AIS51" s="25"/>
      <c r="AIT51" s="25"/>
      <c r="AIU51" s="25"/>
      <c r="AIV51" s="25"/>
      <c r="AIW51" s="25"/>
      <c r="AIX51" s="25"/>
      <c r="AIY51" s="25"/>
      <c r="AIZ51" s="25"/>
      <c r="AJA51" s="25"/>
      <c r="AJB51" s="25"/>
      <c r="AJC51" s="25"/>
      <c r="AJD51" s="25"/>
      <c r="AJE51" s="25"/>
      <c r="AJF51" s="25"/>
      <c r="AJG51" s="25"/>
      <c r="AJH51" s="25"/>
      <c r="AJI51" s="25"/>
      <c r="AJJ51" s="25"/>
      <c r="AJK51" s="25"/>
      <c r="AJL51" s="25"/>
      <c r="AJM51" s="25"/>
      <c r="AJN51" s="25"/>
      <c r="AJO51" s="25"/>
      <c r="AJP51" s="25"/>
      <c r="AJQ51" s="25"/>
      <c r="AJR51" s="25"/>
      <c r="AJS51" s="25"/>
      <c r="AJT51" s="25"/>
      <c r="AJU51" s="25"/>
      <c r="AJV51" s="25"/>
      <c r="AJW51" s="25"/>
      <c r="AJX51" s="25"/>
      <c r="AJY51" s="25"/>
      <c r="AJZ51" s="25"/>
      <c r="AKA51" s="25"/>
      <c r="AKB51" s="25"/>
      <c r="AKC51" s="25"/>
      <c r="AKD51" s="25"/>
      <c r="AKE51" s="25"/>
      <c r="AKF51" s="25"/>
      <c r="AKG51" s="25"/>
      <c r="AKH51" s="25"/>
      <c r="AKI51" s="25"/>
      <c r="AKJ51" s="25"/>
      <c r="AKK51" s="25"/>
      <c r="AKL51" s="25"/>
      <c r="AKM51" s="25"/>
      <c r="AKN51" s="25"/>
      <c r="AKO51" s="25"/>
      <c r="AKP51" s="25"/>
      <c r="AKQ51" s="25"/>
      <c r="AKR51" s="25"/>
      <c r="AKS51" s="25"/>
      <c r="AKT51" s="25"/>
      <c r="AKU51" s="25"/>
      <c r="AKV51" s="25"/>
      <c r="AKW51" s="25"/>
      <c r="AKX51" s="25"/>
      <c r="AKY51" s="25"/>
      <c r="AKZ51" s="25"/>
      <c r="ALA51" s="25"/>
      <c r="ALB51" s="25"/>
      <c r="ALC51" s="25"/>
      <c r="ALD51" s="25"/>
      <c r="ALE51" s="25"/>
      <c r="ALF51" s="25"/>
      <c r="ALG51" s="25"/>
      <c r="ALH51" s="25"/>
      <c r="ALI51" s="25"/>
      <c r="ALJ51" s="25"/>
      <c r="ALK51" s="25"/>
      <c r="ALL51" s="25"/>
      <c r="ALM51" s="25"/>
      <c r="ALN51" s="25"/>
      <c r="ALO51" s="25"/>
      <c r="ALP51" s="25"/>
      <c r="ALQ51" s="25"/>
      <c r="ALR51" s="25"/>
      <c r="ALS51" s="25"/>
      <c r="ALT51" s="25"/>
      <c r="ALU51" s="25"/>
      <c r="ALV51" s="25"/>
      <c r="ALW51" s="25"/>
      <c r="ALX51" s="25"/>
      <c r="ALY51" s="25"/>
      <c r="ALZ51" s="25"/>
      <c r="AMA51" s="25"/>
      <c r="AMB51" s="25"/>
      <c r="AMC51" s="25"/>
      <c r="AMD51" s="25"/>
      <c r="AME51" s="25"/>
      <c r="AMF51" s="25"/>
      <c r="AMG51" s="25"/>
      <c r="AMH51" s="25"/>
      <c r="AMI51" s="25"/>
      <c r="AMJ51" s="25"/>
      <c r="AMK51" s="25"/>
      <c r="AML51" s="25"/>
      <c r="AMM51" s="25"/>
      <c r="AMN51" s="25"/>
      <c r="AMO51" s="25"/>
      <c r="AMP51" s="25"/>
    </row>
    <row r="52" spans="1:1030" s="28" customFormat="1" x14ac:dyDescent="0.2">
      <c r="A52" s="19"/>
      <c r="B52" s="41">
        <f t="shared" si="9"/>
        <v>76</v>
      </c>
      <c r="C52" s="14"/>
      <c r="D52" s="2" t="s">
        <v>22</v>
      </c>
      <c r="E52" s="16">
        <v>100</v>
      </c>
      <c r="F52" s="16">
        <f>+F51/$E51*100</f>
        <v>24.599542334096107</v>
      </c>
      <c r="G52" s="16">
        <f>+G51/$E51*100</f>
        <v>0</v>
      </c>
      <c r="H52" s="16">
        <f>+H51/$E51*100</f>
        <v>87.151900894029382</v>
      </c>
      <c r="I52" s="16">
        <f>+I51/$E51*100</f>
        <v>46.691146766210764</v>
      </c>
      <c r="J52" s="16"/>
      <c r="K52" s="16">
        <f t="shared" ref="K52:Q52" si="13">+K51/$E51*100</f>
        <v>113.31132960822224</v>
      </c>
      <c r="L52" s="16">
        <f t="shared" si="13"/>
        <v>34.952376022842749</v>
      </c>
      <c r="M52" s="16">
        <f t="shared" si="13"/>
        <v>145.3032774954774</v>
      </c>
      <c r="N52" s="16">
        <f t="shared" si="13"/>
        <v>0</v>
      </c>
      <c r="O52" s="16">
        <f t="shared" si="13"/>
        <v>112.94711457451135</v>
      </c>
      <c r="P52" s="16">
        <f t="shared" si="13"/>
        <v>3165.2760185565489</v>
      </c>
      <c r="Q52" s="16">
        <f t="shared" si="13"/>
        <v>393.72353903860113</v>
      </c>
      <c r="R52" s="16"/>
      <c r="S52" s="16">
        <f>+S51/$E51*100</f>
        <v>0</v>
      </c>
      <c r="T52" s="16">
        <f>+T51/$E51*100</f>
        <v>110.58531573828871</v>
      </c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5"/>
      <c r="OG52" s="25"/>
      <c r="OH52" s="25"/>
      <c r="OI52" s="25"/>
      <c r="OJ52" s="25"/>
      <c r="OK52" s="25"/>
      <c r="OL52" s="25"/>
      <c r="OM52" s="25"/>
      <c r="ON52" s="25"/>
      <c r="OO52" s="25"/>
      <c r="OP52" s="25"/>
      <c r="OQ52" s="25"/>
      <c r="OR52" s="25"/>
      <c r="OS52" s="25"/>
      <c r="OT52" s="25"/>
      <c r="OU52" s="25"/>
      <c r="OV52" s="25"/>
      <c r="OW52" s="25"/>
      <c r="OX52" s="25"/>
      <c r="OY52" s="25"/>
      <c r="OZ52" s="25"/>
      <c r="PA52" s="25"/>
      <c r="PB52" s="25"/>
      <c r="PC52" s="25"/>
      <c r="PD52" s="25"/>
      <c r="PE52" s="25"/>
      <c r="PF52" s="25"/>
      <c r="PG52" s="25"/>
      <c r="PH52" s="25"/>
      <c r="PI52" s="25"/>
      <c r="PJ52" s="25"/>
      <c r="PK52" s="25"/>
      <c r="PL52" s="25"/>
      <c r="PM52" s="25"/>
      <c r="PN52" s="25"/>
      <c r="PO52" s="25"/>
      <c r="PP52" s="25"/>
      <c r="PQ52" s="25"/>
      <c r="PR52" s="25"/>
      <c r="PS52" s="25"/>
      <c r="PT52" s="25"/>
      <c r="PU52" s="25"/>
      <c r="PV52" s="25"/>
      <c r="PW52" s="25"/>
      <c r="PX52" s="25"/>
      <c r="PY52" s="25"/>
      <c r="PZ52" s="25"/>
      <c r="QA52" s="25"/>
      <c r="QB52" s="25"/>
      <c r="QC52" s="25"/>
      <c r="QD52" s="25"/>
      <c r="QE52" s="25"/>
      <c r="QF52" s="25"/>
      <c r="QG52" s="25"/>
      <c r="QH52" s="25"/>
      <c r="QI52" s="25"/>
      <c r="QJ52" s="25"/>
      <c r="QK52" s="25"/>
      <c r="QL52" s="25"/>
      <c r="QM52" s="25"/>
      <c r="QN52" s="25"/>
      <c r="QO52" s="25"/>
      <c r="QP52" s="25"/>
      <c r="QQ52" s="25"/>
      <c r="QR52" s="25"/>
      <c r="QS52" s="25"/>
      <c r="QT52" s="25"/>
      <c r="QU52" s="25"/>
      <c r="QV52" s="25"/>
      <c r="QW52" s="25"/>
      <c r="QX52" s="25"/>
      <c r="QY52" s="25"/>
      <c r="QZ52" s="25"/>
      <c r="RA52" s="25"/>
      <c r="RB52" s="25"/>
      <c r="RC52" s="25"/>
      <c r="RD52" s="25"/>
      <c r="RE52" s="25"/>
      <c r="RF52" s="25"/>
      <c r="RG52" s="25"/>
      <c r="RH52" s="25"/>
      <c r="RI52" s="25"/>
      <c r="RJ52" s="25"/>
      <c r="RK52" s="25"/>
      <c r="RL52" s="25"/>
      <c r="RM52" s="25"/>
      <c r="RN52" s="25"/>
      <c r="RO52" s="25"/>
      <c r="RP52" s="25"/>
      <c r="RQ52" s="25"/>
      <c r="RR52" s="25"/>
      <c r="RS52" s="25"/>
      <c r="RT52" s="25"/>
      <c r="RU52" s="25"/>
      <c r="RV52" s="25"/>
      <c r="RW52" s="25"/>
      <c r="RX52" s="25"/>
      <c r="RY52" s="25"/>
      <c r="RZ52" s="25"/>
      <c r="SA52" s="25"/>
      <c r="SB52" s="25"/>
      <c r="SC52" s="25"/>
      <c r="SD52" s="25"/>
      <c r="SE52" s="25"/>
      <c r="SF52" s="25"/>
      <c r="SG52" s="25"/>
      <c r="SH52" s="25"/>
      <c r="SI52" s="25"/>
      <c r="SJ52" s="25"/>
      <c r="SK52" s="25"/>
      <c r="SL52" s="25"/>
      <c r="SM52" s="25"/>
      <c r="SN52" s="25"/>
      <c r="SO52" s="25"/>
      <c r="SP52" s="25"/>
      <c r="SQ52" s="25"/>
      <c r="SR52" s="25"/>
      <c r="SS52" s="25"/>
      <c r="ST52" s="25"/>
      <c r="SU52" s="25"/>
      <c r="SV52" s="25"/>
      <c r="SW52" s="25"/>
      <c r="SX52" s="25"/>
      <c r="SY52" s="25"/>
      <c r="SZ52" s="25"/>
      <c r="TA52" s="25"/>
      <c r="TB52" s="25"/>
      <c r="TC52" s="25"/>
      <c r="TD52" s="25"/>
      <c r="TE52" s="25"/>
      <c r="TF52" s="25"/>
      <c r="TG52" s="25"/>
      <c r="TH52" s="25"/>
      <c r="TI52" s="25"/>
      <c r="TJ52" s="25"/>
      <c r="TK52" s="25"/>
      <c r="TL52" s="25"/>
      <c r="TM52" s="25"/>
      <c r="TN52" s="25"/>
      <c r="TO52" s="25"/>
      <c r="TP52" s="25"/>
      <c r="TQ52" s="25"/>
      <c r="TR52" s="25"/>
      <c r="TS52" s="25"/>
      <c r="TT52" s="25"/>
      <c r="TU52" s="25"/>
      <c r="TV52" s="25"/>
      <c r="TW52" s="25"/>
      <c r="TX52" s="25"/>
      <c r="TY52" s="25"/>
      <c r="TZ52" s="25"/>
      <c r="UA52" s="25"/>
      <c r="UB52" s="25"/>
      <c r="UC52" s="25"/>
      <c r="UD52" s="25"/>
      <c r="UE52" s="25"/>
      <c r="UF52" s="25"/>
      <c r="UG52" s="25"/>
      <c r="UH52" s="25"/>
      <c r="UI52" s="25"/>
      <c r="UJ52" s="25"/>
      <c r="UK52" s="25"/>
      <c r="UL52" s="25"/>
      <c r="UM52" s="25"/>
      <c r="UN52" s="25"/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  <c r="VH52" s="25"/>
      <c r="VI52" s="25"/>
      <c r="VJ52" s="25"/>
      <c r="VK52" s="25"/>
      <c r="VL52" s="25"/>
      <c r="VM52" s="25"/>
      <c r="VN52" s="25"/>
      <c r="VO52" s="25"/>
      <c r="VP52" s="25"/>
      <c r="VQ52" s="25"/>
      <c r="VR52" s="25"/>
      <c r="VS52" s="25"/>
      <c r="VT52" s="25"/>
      <c r="VU52" s="25"/>
      <c r="VV52" s="25"/>
      <c r="VW52" s="25"/>
      <c r="VX52" s="25"/>
      <c r="VY52" s="25"/>
      <c r="VZ52" s="25"/>
      <c r="WA52" s="25"/>
      <c r="WB52" s="25"/>
      <c r="WC52" s="25"/>
      <c r="WD52" s="25"/>
      <c r="WE52" s="25"/>
      <c r="WF52" s="25"/>
      <c r="WG52" s="25"/>
      <c r="WH52" s="25"/>
      <c r="WI52" s="25"/>
      <c r="WJ52" s="25"/>
      <c r="WK52" s="25"/>
      <c r="WL52" s="25"/>
      <c r="WM52" s="25"/>
      <c r="WN52" s="25"/>
      <c r="WO52" s="25"/>
      <c r="WP52" s="25"/>
      <c r="WQ52" s="25"/>
      <c r="WR52" s="25"/>
      <c r="WS52" s="25"/>
      <c r="WT52" s="25"/>
      <c r="WU52" s="25"/>
      <c r="WV52" s="25"/>
      <c r="WW52" s="25"/>
      <c r="WX52" s="25"/>
      <c r="WY52" s="25"/>
      <c r="WZ52" s="25"/>
      <c r="XA52" s="25"/>
      <c r="XB52" s="25"/>
      <c r="XC52" s="25"/>
      <c r="XD52" s="25"/>
      <c r="XE52" s="25"/>
      <c r="XF52" s="25"/>
      <c r="XG52" s="25"/>
      <c r="XH52" s="25"/>
      <c r="XI52" s="25"/>
      <c r="XJ52" s="25"/>
      <c r="XK52" s="25"/>
      <c r="XL52" s="25"/>
      <c r="XM52" s="25"/>
      <c r="XN52" s="25"/>
      <c r="XO52" s="25"/>
      <c r="XP52" s="25"/>
      <c r="XQ52" s="25"/>
      <c r="XR52" s="25"/>
      <c r="XS52" s="25"/>
      <c r="XT52" s="25"/>
      <c r="XU52" s="25"/>
      <c r="XV52" s="25"/>
      <c r="XW52" s="25"/>
      <c r="XX52" s="25"/>
      <c r="XY52" s="25"/>
      <c r="XZ52" s="25"/>
      <c r="YA52" s="25"/>
      <c r="YB52" s="25"/>
      <c r="YC52" s="25"/>
      <c r="YD52" s="25"/>
      <c r="YE52" s="25"/>
      <c r="YF52" s="25"/>
      <c r="YG52" s="25"/>
      <c r="YH52" s="25"/>
      <c r="YI52" s="25"/>
      <c r="YJ52" s="25"/>
      <c r="YK52" s="25"/>
      <c r="YL52" s="25"/>
      <c r="YM52" s="25"/>
      <c r="YN52" s="25"/>
      <c r="YO52" s="25"/>
      <c r="YP52" s="25"/>
      <c r="YQ52" s="25"/>
      <c r="YR52" s="25"/>
      <c r="YS52" s="25"/>
      <c r="YT52" s="25"/>
      <c r="YU52" s="25"/>
      <c r="YV52" s="25"/>
      <c r="YW52" s="25"/>
      <c r="YX52" s="25"/>
      <c r="YY52" s="25"/>
      <c r="YZ52" s="25"/>
      <c r="ZA52" s="25"/>
      <c r="ZB52" s="25"/>
      <c r="ZC52" s="25"/>
      <c r="ZD52" s="25"/>
      <c r="ZE52" s="25"/>
      <c r="ZF52" s="25"/>
      <c r="ZG52" s="25"/>
      <c r="ZH52" s="25"/>
      <c r="ZI52" s="25"/>
      <c r="ZJ52" s="25"/>
      <c r="ZK52" s="25"/>
      <c r="ZL52" s="25"/>
      <c r="ZM52" s="25"/>
      <c r="ZN52" s="25"/>
      <c r="ZO52" s="25"/>
      <c r="ZP52" s="25"/>
      <c r="ZQ52" s="25"/>
      <c r="ZR52" s="25"/>
      <c r="ZS52" s="25"/>
      <c r="ZT52" s="25"/>
      <c r="ZU52" s="25"/>
      <c r="ZV52" s="25"/>
      <c r="ZW52" s="25"/>
      <c r="ZX52" s="25"/>
      <c r="ZY52" s="25"/>
      <c r="ZZ52" s="25"/>
      <c r="AAA52" s="25"/>
      <c r="AAB52" s="25"/>
      <c r="AAC52" s="25"/>
      <c r="AAD52" s="25"/>
      <c r="AAE52" s="25"/>
      <c r="AAF52" s="25"/>
      <c r="AAG52" s="25"/>
      <c r="AAH52" s="25"/>
      <c r="AAI52" s="25"/>
      <c r="AAJ52" s="25"/>
      <c r="AAK52" s="25"/>
      <c r="AAL52" s="25"/>
      <c r="AAM52" s="25"/>
      <c r="AAN52" s="25"/>
      <c r="AAO52" s="25"/>
      <c r="AAP52" s="25"/>
      <c r="AAQ52" s="25"/>
      <c r="AAR52" s="25"/>
      <c r="AAS52" s="25"/>
      <c r="AAT52" s="25"/>
      <c r="AAU52" s="25"/>
      <c r="AAV52" s="25"/>
      <c r="AAW52" s="25"/>
      <c r="AAX52" s="25"/>
      <c r="AAY52" s="25"/>
      <c r="AAZ52" s="25"/>
      <c r="ABA52" s="25"/>
      <c r="ABB52" s="25"/>
      <c r="ABC52" s="25"/>
      <c r="ABD52" s="25"/>
      <c r="ABE52" s="25"/>
      <c r="ABF52" s="25"/>
      <c r="ABG52" s="25"/>
      <c r="ABH52" s="25"/>
      <c r="ABI52" s="25"/>
      <c r="ABJ52" s="25"/>
      <c r="ABK52" s="25"/>
      <c r="ABL52" s="25"/>
      <c r="ABM52" s="25"/>
      <c r="ABN52" s="25"/>
      <c r="ABO52" s="25"/>
      <c r="ABP52" s="25"/>
      <c r="ABQ52" s="25"/>
      <c r="ABR52" s="25"/>
      <c r="ABS52" s="25"/>
      <c r="ABT52" s="25"/>
      <c r="ABU52" s="25"/>
      <c r="ABV52" s="25"/>
      <c r="ABW52" s="25"/>
      <c r="ABX52" s="25"/>
      <c r="ABY52" s="25"/>
      <c r="ABZ52" s="25"/>
      <c r="ACA52" s="25"/>
      <c r="ACB52" s="25"/>
      <c r="ACC52" s="25"/>
      <c r="ACD52" s="25"/>
      <c r="ACE52" s="25"/>
      <c r="ACF52" s="25"/>
      <c r="ACG52" s="25"/>
      <c r="ACH52" s="25"/>
      <c r="ACI52" s="25"/>
      <c r="ACJ52" s="25"/>
      <c r="ACK52" s="25"/>
      <c r="ACL52" s="25"/>
      <c r="ACM52" s="25"/>
      <c r="ACN52" s="25"/>
      <c r="ACO52" s="25"/>
      <c r="ACP52" s="25"/>
      <c r="ACQ52" s="25"/>
      <c r="ACR52" s="25"/>
      <c r="ACS52" s="25"/>
      <c r="ACT52" s="25"/>
      <c r="ACU52" s="25"/>
      <c r="ACV52" s="25"/>
      <c r="ACW52" s="25"/>
      <c r="ACX52" s="25"/>
      <c r="ACY52" s="25"/>
      <c r="ACZ52" s="25"/>
      <c r="ADA52" s="25"/>
      <c r="ADB52" s="25"/>
      <c r="ADC52" s="25"/>
      <c r="ADD52" s="25"/>
      <c r="ADE52" s="25"/>
      <c r="ADF52" s="25"/>
      <c r="ADG52" s="25"/>
      <c r="ADH52" s="25"/>
      <c r="ADI52" s="25"/>
      <c r="ADJ52" s="25"/>
      <c r="ADK52" s="25"/>
      <c r="ADL52" s="25"/>
      <c r="ADM52" s="25"/>
      <c r="ADN52" s="25"/>
      <c r="ADO52" s="25"/>
      <c r="ADP52" s="25"/>
      <c r="ADQ52" s="25"/>
      <c r="ADR52" s="25"/>
      <c r="ADS52" s="25"/>
      <c r="ADT52" s="25"/>
      <c r="ADU52" s="25"/>
      <c r="ADV52" s="25"/>
      <c r="ADW52" s="25"/>
      <c r="ADX52" s="25"/>
      <c r="ADY52" s="25"/>
      <c r="ADZ52" s="25"/>
      <c r="AEA52" s="25"/>
      <c r="AEB52" s="25"/>
      <c r="AEC52" s="25"/>
      <c r="AED52" s="25"/>
      <c r="AEE52" s="25"/>
      <c r="AEF52" s="25"/>
      <c r="AEG52" s="25"/>
      <c r="AEH52" s="25"/>
      <c r="AEI52" s="25"/>
      <c r="AEJ52" s="25"/>
      <c r="AEK52" s="25"/>
      <c r="AEL52" s="25"/>
      <c r="AEM52" s="25"/>
      <c r="AEN52" s="25"/>
      <c r="AEO52" s="25"/>
      <c r="AEP52" s="25"/>
      <c r="AEQ52" s="25"/>
      <c r="AER52" s="25"/>
      <c r="AES52" s="25"/>
      <c r="AET52" s="25"/>
      <c r="AEU52" s="25"/>
      <c r="AEV52" s="25"/>
      <c r="AEW52" s="25"/>
      <c r="AEX52" s="25"/>
      <c r="AEY52" s="25"/>
      <c r="AEZ52" s="25"/>
      <c r="AFA52" s="25"/>
      <c r="AFB52" s="25"/>
      <c r="AFC52" s="25"/>
      <c r="AFD52" s="25"/>
      <c r="AFE52" s="25"/>
      <c r="AFF52" s="25"/>
      <c r="AFG52" s="25"/>
      <c r="AFH52" s="25"/>
      <c r="AFI52" s="25"/>
      <c r="AFJ52" s="25"/>
      <c r="AFK52" s="25"/>
      <c r="AFL52" s="25"/>
      <c r="AFM52" s="25"/>
      <c r="AFN52" s="25"/>
      <c r="AFO52" s="25"/>
      <c r="AFP52" s="25"/>
      <c r="AFQ52" s="25"/>
      <c r="AFR52" s="25"/>
      <c r="AFS52" s="25"/>
      <c r="AFT52" s="25"/>
      <c r="AFU52" s="25"/>
      <c r="AFV52" s="25"/>
      <c r="AFW52" s="25"/>
      <c r="AFX52" s="25"/>
      <c r="AFY52" s="25"/>
      <c r="AFZ52" s="25"/>
      <c r="AGA52" s="25"/>
      <c r="AGB52" s="25"/>
      <c r="AGC52" s="25"/>
      <c r="AGD52" s="25"/>
      <c r="AGE52" s="25"/>
      <c r="AGF52" s="25"/>
      <c r="AGG52" s="25"/>
      <c r="AGH52" s="25"/>
      <c r="AGI52" s="25"/>
      <c r="AGJ52" s="25"/>
      <c r="AGK52" s="25"/>
      <c r="AGL52" s="25"/>
      <c r="AGM52" s="25"/>
      <c r="AGN52" s="25"/>
      <c r="AGO52" s="25"/>
      <c r="AGP52" s="25"/>
      <c r="AGQ52" s="25"/>
      <c r="AGR52" s="25"/>
      <c r="AGS52" s="25"/>
      <c r="AGT52" s="25"/>
      <c r="AGU52" s="25"/>
      <c r="AGV52" s="25"/>
      <c r="AGW52" s="25"/>
      <c r="AGX52" s="25"/>
      <c r="AGY52" s="25"/>
      <c r="AGZ52" s="25"/>
      <c r="AHA52" s="25"/>
      <c r="AHB52" s="25"/>
      <c r="AHC52" s="25"/>
      <c r="AHD52" s="25"/>
      <c r="AHE52" s="25"/>
      <c r="AHF52" s="25"/>
      <c r="AHG52" s="25"/>
      <c r="AHH52" s="25"/>
      <c r="AHI52" s="25"/>
      <c r="AHJ52" s="25"/>
      <c r="AHK52" s="25"/>
      <c r="AHL52" s="25"/>
      <c r="AHM52" s="25"/>
      <c r="AHN52" s="25"/>
      <c r="AHO52" s="25"/>
      <c r="AHP52" s="25"/>
      <c r="AHQ52" s="25"/>
      <c r="AHR52" s="25"/>
      <c r="AHS52" s="25"/>
      <c r="AHT52" s="25"/>
      <c r="AHU52" s="25"/>
      <c r="AHV52" s="25"/>
      <c r="AHW52" s="25"/>
      <c r="AHX52" s="25"/>
      <c r="AHY52" s="25"/>
      <c r="AHZ52" s="25"/>
      <c r="AIA52" s="25"/>
      <c r="AIB52" s="25"/>
      <c r="AIC52" s="25"/>
      <c r="AID52" s="25"/>
      <c r="AIE52" s="25"/>
      <c r="AIF52" s="25"/>
      <c r="AIG52" s="25"/>
      <c r="AIH52" s="25"/>
      <c r="AII52" s="25"/>
      <c r="AIJ52" s="25"/>
      <c r="AIK52" s="25"/>
      <c r="AIL52" s="25"/>
      <c r="AIM52" s="25"/>
      <c r="AIN52" s="25"/>
      <c r="AIO52" s="25"/>
      <c r="AIP52" s="25"/>
      <c r="AIQ52" s="25"/>
      <c r="AIR52" s="25"/>
      <c r="AIS52" s="25"/>
      <c r="AIT52" s="25"/>
      <c r="AIU52" s="25"/>
      <c r="AIV52" s="25"/>
      <c r="AIW52" s="25"/>
      <c r="AIX52" s="25"/>
      <c r="AIY52" s="25"/>
      <c r="AIZ52" s="25"/>
      <c r="AJA52" s="25"/>
      <c r="AJB52" s="25"/>
      <c r="AJC52" s="25"/>
      <c r="AJD52" s="25"/>
      <c r="AJE52" s="25"/>
      <c r="AJF52" s="25"/>
      <c r="AJG52" s="25"/>
      <c r="AJH52" s="25"/>
      <c r="AJI52" s="25"/>
      <c r="AJJ52" s="25"/>
      <c r="AJK52" s="25"/>
      <c r="AJL52" s="25"/>
      <c r="AJM52" s="25"/>
      <c r="AJN52" s="25"/>
      <c r="AJO52" s="25"/>
      <c r="AJP52" s="25"/>
      <c r="AJQ52" s="25"/>
      <c r="AJR52" s="25"/>
      <c r="AJS52" s="25"/>
      <c r="AJT52" s="25"/>
      <c r="AJU52" s="25"/>
      <c r="AJV52" s="25"/>
      <c r="AJW52" s="25"/>
      <c r="AJX52" s="25"/>
      <c r="AJY52" s="25"/>
      <c r="AJZ52" s="25"/>
      <c r="AKA52" s="25"/>
      <c r="AKB52" s="25"/>
      <c r="AKC52" s="25"/>
      <c r="AKD52" s="25"/>
      <c r="AKE52" s="25"/>
      <c r="AKF52" s="25"/>
      <c r="AKG52" s="25"/>
      <c r="AKH52" s="25"/>
      <c r="AKI52" s="25"/>
      <c r="AKJ52" s="25"/>
      <c r="AKK52" s="25"/>
      <c r="AKL52" s="25"/>
      <c r="AKM52" s="25"/>
      <c r="AKN52" s="25"/>
      <c r="AKO52" s="25"/>
      <c r="AKP52" s="25"/>
      <c r="AKQ52" s="25"/>
      <c r="AKR52" s="25"/>
      <c r="AKS52" s="25"/>
      <c r="AKT52" s="25"/>
      <c r="AKU52" s="25"/>
      <c r="AKV52" s="25"/>
      <c r="AKW52" s="25"/>
      <c r="AKX52" s="25"/>
      <c r="AKY52" s="25"/>
      <c r="AKZ52" s="25"/>
      <c r="ALA52" s="25"/>
      <c r="ALB52" s="25"/>
      <c r="ALC52" s="25"/>
      <c r="ALD52" s="25"/>
      <c r="ALE52" s="25"/>
      <c r="ALF52" s="25"/>
      <c r="ALG52" s="25"/>
      <c r="ALH52" s="25"/>
      <c r="ALI52" s="25"/>
      <c r="ALJ52" s="25"/>
      <c r="ALK52" s="25"/>
      <c r="ALL52" s="25"/>
      <c r="ALM52" s="25"/>
      <c r="ALN52" s="25"/>
      <c r="ALO52" s="25"/>
      <c r="ALP52" s="25"/>
      <c r="ALQ52" s="25"/>
      <c r="ALR52" s="25"/>
      <c r="ALS52" s="25"/>
      <c r="ALT52" s="25"/>
      <c r="ALU52" s="25"/>
      <c r="ALV52" s="25"/>
      <c r="ALW52" s="25"/>
      <c r="ALX52" s="25"/>
      <c r="ALY52" s="25"/>
      <c r="ALZ52" s="25"/>
      <c r="AMA52" s="25"/>
      <c r="AMB52" s="25"/>
      <c r="AMC52" s="25"/>
      <c r="AMD52" s="25"/>
      <c r="AME52" s="25"/>
      <c r="AMF52" s="25"/>
      <c r="AMG52" s="25"/>
      <c r="AMH52" s="25"/>
      <c r="AMI52" s="25"/>
      <c r="AMJ52" s="25"/>
      <c r="AMK52" s="25"/>
      <c r="AML52" s="25"/>
      <c r="AMM52" s="25"/>
      <c r="AMN52" s="25"/>
      <c r="AMO52" s="25"/>
      <c r="AMP52" s="25"/>
    </row>
    <row r="53" spans="1:1030" s="28" customFormat="1" x14ac:dyDescent="0.2">
      <c r="A53" s="19"/>
      <c r="B53" s="41">
        <f t="shared" si="9"/>
        <v>82</v>
      </c>
      <c r="C53" s="30">
        <v>40329</v>
      </c>
      <c r="D53" s="2" t="s">
        <v>20</v>
      </c>
      <c r="E53" s="32"/>
      <c r="F53" s="32">
        <v>8.6</v>
      </c>
      <c r="G53" s="32">
        <v>13</v>
      </c>
      <c r="H53" s="33">
        <f>+[9]OIII!$I$13</f>
        <v>8.3557152737912421</v>
      </c>
      <c r="I53" s="33">
        <f>+[9]OIII!$L$13</f>
        <v>9.024816555926142</v>
      </c>
      <c r="J53" s="33"/>
      <c r="K53" s="33">
        <f>+'[9]NII 5755'!$J$10</f>
        <v>10.157779998489202</v>
      </c>
      <c r="L53" s="33">
        <f>+'[9]He I 5876'!$H$13</f>
        <v>8.8689447605613516</v>
      </c>
      <c r="M53" s="33">
        <f>+'[9]O I 6300'!$H$13</f>
        <v>7.8733651155340034</v>
      </c>
      <c r="N53" s="33"/>
      <c r="O53" s="33">
        <f>+[9]Ha!$J$10</f>
        <v>8.0888434926201462</v>
      </c>
      <c r="P53" s="33">
        <f>+[9]Ha!$M$10</f>
        <v>11.019696750393397</v>
      </c>
      <c r="Q53" s="33">
        <f>+[9]Ha!$P$10</f>
        <v>10.944238789454813</v>
      </c>
      <c r="R53" s="33"/>
      <c r="S53" s="33"/>
      <c r="T53" s="33">
        <f>+'[9]7155'!$H$9</f>
        <v>9.0479275347818948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25"/>
      <c r="SA53" s="25"/>
      <c r="SB53" s="25"/>
      <c r="SC53" s="25"/>
      <c r="SD53" s="25"/>
      <c r="SE53" s="25"/>
      <c r="SF53" s="25"/>
      <c r="SG53" s="25"/>
      <c r="SH53" s="25"/>
      <c r="SI53" s="25"/>
      <c r="SJ53" s="25"/>
      <c r="SK53" s="25"/>
      <c r="SL53" s="25"/>
      <c r="SM53" s="25"/>
      <c r="SN53" s="25"/>
      <c r="SO53" s="25"/>
      <c r="SP53" s="25"/>
      <c r="SQ53" s="25"/>
      <c r="SR53" s="25"/>
      <c r="SS53" s="25"/>
      <c r="ST53" s="25"/>
      <c r="SU53" s="25"/>
      <c r="SV53" s="25"/>
      <c r="SW53" s="25"/>
      <c r="SX53" s="25"/>
      <c r="SY53" s="25"/>
      <c r="SZ53" s="25"/>
      <c r="TA53" s="25"/>
      <c r="TB53" s="25"/>
      <c r="TC53" s="25"/>
      <c r="TD53" s="25"/>
      <c r="TE53" s="25"/>
      <c r="TF53" s="25"/>
      <c r="TG53" s="25"/>
      <c r="TH53" s="25"/>
      <c r="TI53" s="25"/>
      <c r="TJ53" s="25"/>
      <c r="TK53" s="25"/>
      <c r="TL53" s="25"/>
      <c r="TM53" s="25"/>
      <c r="TN53" s="25"/>
      <c r="TO53" s="25"/>
      <c r="TP53" s="25"/>
      <c r="TQ53" s="25"/>
      <c r="TR53" s="25"/>
      <c r="TS53" s="25"/>
      <c r="TT53" s="25"/>
      <c r="TU53" s="25"/>
      <c r="TV53" s="25"/>
      <c r="TW53" s="25"/>
      <c r="TX53" s="25"/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25"/>
      <c r="VU53" s="25"/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  <c r="WQ53" s="25"/>
      <c r="WR53" s="25"/>
      <c r="WS53" s="25"/>
      <c r="WT53" s="25"/>
      <c r="WU53" s="25"/>
      <c r="WV53" s="25"/>
      <c r="WW53" s="25"/>
      <c r="WX53" s="25"/>
      <c r="WY53" s="25"/>
      <c r="WZ53" s="25"/>
      <c r="XA53" s="25"/>
      <c r="XB53" s="25"/>
      <c r="XC53" s="25"/>
      <c r="XD53" s="25"/>
      <c r="XE53" s="25"/>
      <c r="XF53" s="25"/>
      <c r="XG53" s="25"/>
      <c r="XH53" s="25"/>
      <c r="XI53" s="25"/>
      <c r="XJ53" s="25"/>
      <c r="XK53" s="25"/>
      <c r="XL53" s="25"/>
      <c r="XM53" s="25"/>
      <c r="XN53" s="25"/>
      <c r="XO53" s="25"/>
      <c r="XP53" s="25"/>
      <c r="XQ53" s="25"/>
      <c r="XR53" s="25"/>
      <c r="XS53" s="25"/>
      <c r="XT53" s="25"/>
      <c r="XU53" s="25"/>
      <c r="XV53" s="25"/>
      <c r="XW53" s="25"/>
      <c r="XX53" s="25"/>
      <c r="XY53" s="25"/>
      <c r="XZ53" s="25"/>
      <c r="YA53" s="25"/>
      <c r="YB53" s="25"/>
      <c r="YC53" s="25"/>
      <c r="YD53" s="25"/>
      <c r="YE53" s="25"/>
      <c r="YF53" s="25"/>
      <c r="YG53" s="25"/>
      <c r="YH53" s="25"/>
      <c r="YI53" s="25"/>
      <c r="YJ53" s="25"/>
      <c r="YK53" s="25"/>
      <c r="YL53" s="25"/>
      <c r="YM53" s="25"/>
      <c r="YN53" s="25"/>
      <c r="YO53" s="25"/>
      <c r="YP53" s="25"/>
      <c r="YQ53" s="25"/>
      <c r="YR53" s="25"/>
      <c r="YS53" s="25"/>
      <c r="YT53" s="25"/>
      <c r="YU53" s="25"/>
      <c r="YV53" s="25"/>
      <c r="YW53" s="25"/>
      <c r="YX53" s="25"/>
      <c r="YY53" s="25"/>
      <c r="YZ53" s="25"/>
      <c r="ZA53" s="25"/>
      <c r="ZB53" s="25"/>
      <c r="ZC53" s="25"/>
      <c r="ZD53" s="25"/>
      <c r="ZE53" s="25"/>
      <c r="ZF53" s="25"/>
      <c r="ZG53" s="25"/>
      <c r="ZH53" s="25"/>
      <c r="ZI53" s="25"/>
      <c r="ZJ53" s="25"/>
      <c r="ZK53" s="25"/>
      <c r="ZL53" s="25"/>
      <c r="ZM53" s="25"/>
      <c r="ZN53" s="25"/>
      <c r="ZO53" s="25"/>
      <c r="ZP53" s="25"/>
      <c r="ZQ53" s="25"/>
      <c r="ZR53" s="25"/>
      <c r="ZS53" s="25"/>
      <c r="ZT53" s="25"/>
      <c r="ZU53" s="25"/>
      <c r="ZV53" s="25"/>
      <c r="ZW53" s="25"/>
      <c r="ZX53" s="25"/>
      <c r="ZY53" s="25"/>
      <c r="ZZ53" s="25"/>
      <c r="AAA53" s="25"/>
      <c r="AAB53" s="25"/>
      <c r="AAC53" s="25"/>
      <c r="AAD53" s="25"/>
      <c r="AAE53" s="25"/>
      <c r="AAF53" s="25"/>
      <c r="AAG53" s="25"/>
      <c r="AAH53" s="25"/>
      <c r="AAI53" s="25"/>
      <c r="AAJ53" s="25"/>
      <c r="AAK53" s="25"/>
      <c r="AAL53" s="25"/>
      <c r="AAM53" s="25"/>
      <c r="AAN53" s="25"/>
      <c r="AAO53" s="25"/>
      <c r="AAP53" s="25"/>
      <c r="AAQ53" s="25"/>
      <c r="AAR53" s="25"/>
      <c r="AAS53" s="25"/>
      <c r="AAT53" s="25"/>
      <c r="AAU53" s="25"/>
      <c r="AAV53" s="25"/>
      <c r="AAW53" s="25"/>
      <c r="AAX53" s="25"/>
      <c r="AAY53" s="25"/>
      <c r="AAZ53" s="25"/>
      <c r="ABA53" s="25"/>
      <c r="ABB53" s="25"/>
      <c r="ABC53" s="25"/>
      <c r="ABD53" s="25"/>
      <c r="ABE53" s="25"/>
      <c r="ABF53" s="25"/>
      <c r="ABG53" s="25"/>
      <c r="ABH53" s="25"/>
      <c r="ABI53" s="25"/>
      <c r="ABJ53" s="25"/>
      <c r="ABK53" s="25"/>
      <c r="ABL53" s="25"/>
      <c r="ABM53" s="25"/>
      <c r="ABN53" s="25"/>
      <c r="ABO53" s="25"/>
      <c r="ABP53" s="25"/>
      <c r="ABQ53" s="25"/>
      <c r="ABR53" s="25"/>
      <c r="ABS53" s="25"/>
      <c r="ABT53" s="25"/>
      <c r="ABU53" s="25"/>
      <c r="ABV53" s="25"/>
      <c r="ABW53" s="25"/>
      <c r="ABX53" s="25"/>
      <c r="ABY53" s="25"/>
      <c r="ABZ53" s="25"/>
      <c r="ACA53" s="25"/>
      <c r="ACB53" s="25"/>
      <c r="ACC53" s="25"/>
      <c r="ACD53" s="25"/>
      <c r="ACE53" s="25"/>
      <c r="ACF53" s="25"/>
      <c r="ACG53" s="25"/>
      <c r="ACH53" s="25"/>
      <c r="ACI53" s="25"/>
      <c r="ACJ53" s="25"/>
      <c r="ACK53" s="25"/>
      <c r="ACL53" s="25"/>
      <c r="ACM53" s="25"/>
      <c r="ACN53" s="25"/>
      <c r="ACO53" s="25"/>
      <c r="ACP53" s="25"/>
      <c r="ACQ53" s="25"/>
      <c r="ACR53" s="25"/>
      <c r="ACS53" s="25"/>
      <c r="ACT53" s="25"/>
      <c r="ACU53" s="25"/>
      <c r="ACV53" s="25"/>
      <c r="ACW53" s="25"/>
      <c r="ACX53" s="25"/>
      <c r="ACY53" s="25"/>
      <c r="ACZ53" s="25"/>
      <c r="ADA53" s="25"/>
      <c r="ADB53" s="25"/>
      <c r="ADC53" s="25"/>
      <c r="ADD53" s="25"/>
      <c r="ADE53" s="25"/>
      <c r="ADF53" s="25"/>
      <c r="ADG53" s="25"/>
      <c r="ADH53" s="25"/>
      <c r="ADI53" s="25"/>
      <c r="ADJ53" s="25"/>
      <c r="ADK53" s="25"/>
      <c r="ADL53" s="25"/>
      <c r="ADM53" s="25"/>
      <c r="ADN53" s="25"/>
      <c r="ADO53" s="25"/>
      <c r="ADP53" s="25"/>
      <c r="ADQ53" s="25"/>
      <c r="ADR53" s="25"/>
      <c r="ADS53" s="25"/>
      <c r="ADT53" s="25"/>
      <c r="ADU53" s="25"/>
      <c r="ADV53" s="25"/>
      <c r="ADW53" s="25"/>
      <c r="ADX53" s="25"/>
      <c r="ADY53" s="25"/>
      <c r="ADZ53" s="25"/>
      <c r="AEA53" s="25"/>
      <c r="AEB53" s="25"/>
      <c r="AEC53" s="25"/>
      <c r="AED53" s="25"/>
      <c r="AEE53" s="25"/>
      <c r="AEF53" s="25"/>
      <c r="AEG53" s="25"/>
      <c r="AEH53" s="25"/>
      <c r="AEI53" s="25"/>
      <c r="AEJ53" s="25"/>
      <c r="AEK53" s="25"/>
      <c r="AEL53" s="25"/>
      <c r="AEM53" s="25"/>
      <c r="AEN53" s="25"/>
      <c r="AEO53" s="25"/>
      <c r="AEP53" s="25"/>
      <c r="AEQ53" s="25"/>
      <c r="AER53" s="25"/>
      <c r="AES53" s="25"/>
      <c r="AET53" s="25"/>
      <c r="AEU53" s="25"/>
      <c r="AEV53" s="25"/>
      <c r="AEW53" s="25"/>
      <c r="AEX53" s="25"/>
      <c r="AEY53" s="25"/>
      <c r="AEZ53" s="25"/>
      <c r="AFA53" s="25"/>
      <c r="AFB53" s="25"/>
      <c r="AFC53" s="25"/>
      <c r="AFD53" s="25"/>
      <c r="AFE53" s="25"/>
      <c r="AFF53" s="25"/>
      <c r="AFG53" s="25"/>
      <c r="AFH53" s="25"/>
      <c r="AFI53" s="25"/>
      <c r="AFJ53" s="25"/>
      <c r="AFK53" s="25"/>
      <c r="AFL53" s="25"/>
      <c r="AFM53" s="25"/>
      <c r="AFN53" s="25"/>
      <c r="AFO53" s="25"/>
      <c r="AFP53" s="25"/>
      <c r="AFQ53" s="25"/>
      <c r="AFR53" s="25"/>
      <c r="AFS53" s="25"/>
      <c r="AFT53" s="25"/>
      <c r="AFU53" s="25"/>
      <c r="AFV53" s="25"/>
      <c r="AFW53" s="25"/>
      <c r="AFX53" s="25"/>
      <c r="AFY53" s="25"/>
      <c r="AFZ53" s="25"/>
      <c r="AGA53" s="25"/>
      <c r="AGB53" s="25"/>
      <c r="AGC53" s="25"/>
      <c r="AGD53" s="25"/>
      <c r="AGE53" s="25"/>
      <c r="AGF53" s="25"/>
      <c r="AGG53" s="25"/>
      <c r="AGH53" s="25"/>
      <c r="AGI53" s="25"/>
      <c r="AGJ53" s="25"/>
      <c r="AGK53" s="25"/>
      <c r="AGL53" s="25"/>
      <c r="AGM53" s="25"/>
      <c r="AGN53" s="25"/>
      <c r="AGO53" s="25"/>
      <c r="AGP53" s="25"/>
      <c r="AGQ53" s="25"/>
      <c r="AGR53" s="25"/>
      <c r="AGS53" s="25"/>
      <c r="AGT53" s="25"/>
      <c r="AGU53" s="25"/>
      <c r="AGV53" s="25"/>
      <c r="AGW53" s="25"/>
      <c r="AGX53" s="25"/>
      <c r="AGY53" s="25"/>
      <c r="AGZ53" s="25"/>
      <c r="AHA53" s="25"/>
      <c r="AHB53" s="25"/>
      <c r="AHC53" s="25"/>
      <c r="AHD53" s="25"/>
      <c r="AHE53" s="25"/>
      <c r="AHF53" s="25"/>
      <c r="AHG53" s="25"/>
      <c r="AHH53" s="25"/>
      <c r="AHI53" s="25"/>
      <c r="AHJ53" s="25"/>
      <c r="AHK53" s="25"/>
      <c r="AHL53" s="25"/>
      <c r="AHM53" s="25"/>
      <c r="AHN53" s="25"/>
      <c r="AHO53" s="25"/>
      <c r="AHP53" s="25"/>
      <c r="AHQ53" s="25"/>
      <c r="AHR53" s="25"/>
      <c r="AHS53" s="25"/>
      <c r="AHT53" s="25"/>
      <c r="AHU53" s="25"/>
      <c r="AHV53" s="25"/>
      <c r="AHW53" s="25"/>
      <c r="AHX53" s="25"/>
      <c r="AHY53" s="25"/>
      <c r="AHZ53" s="25"/>
      <c r="AIA53" s="25"/>
      <c r="AIB53" s="25"/>
      <c r="AIC53" s="25"/>
      <c r="AID53" s="25"/>
      <c r="AIE53" s="25"/>
      <c r="AIF53" s="25"/>
      <c r="AIG53" s="25"/>
      <c r="AIH53" s="25"/>
      <c r="AII53" s="25"/>
      <c r="AIJ53" s="25"/>
      <c r="AIK53" s="25"/>
      <c r="AIL53" s="25"/>
      <c r="AIM53" s="25"/>
      <c r="AIN53" s="25"/>
      <c r="AIO53" s="25"/>
      <c r="AIP53" s="25"/>
      <c r="AIQ53" s="25"/>
      <c r="AIR53" s="25"/>
      <c r="AIS53" s="25"/>
      <c r="AIT53" s="25"/>
      <c r="AIU53" s="25"/>
      <c r="AIV53" s="25"/>
      <c r="AIW53" s="25"/>
      <c r="AIX53" s="25"/>
      <c r="AIY53" s="25"/>
      <c r="AIZ53" s="25"/>
      <c r="AJA53" s="25"/>
      <c r="AJB53" s="25"/>
      <c r="AJC53" s="25"/>
      <c r="AJD53" s="25"/>
      <c r="AJE53" s="25"/>
      <c r="AJF53" s="25"/>
      <c r="AJG53" s="25"/>
      <c r="AJH53" s="25"/>
      <c r="AJI53" s="25"/>
      <c r="AJJ53" s="25"/>
      <c r="AJK53" s="25"/>
      <c r="AJL53" s="25"/>
      <c r="AJM53" s="25"/>
      <c r="AJN53" s="25"/>
      <c r="AJO53" s="25"/>
      <c r="AJP53" s="25"/>
      <c r="AJQ53" s="25"/>
      <c r="AJR53" s="25"/>
      <c r="AJS53" s="25"/>
      <c r="AJT53" s="25"/>
      <c r="AJU53" s="25"/>
      <c r="AJV53" s="25"/>
      <c r="AJW53" s="25"/>
      <c r="AJX53" s="25"/>
      <c r="AJY53" s="25"/>
      <c r="AJZ53" s="25"/>
      <c r="AKA53" s="25"/>
      <c r="AKB53" s="25"/>
      <c r="AKC53" s="25"/>
      <c r="AKD53" s="25"/>
      <c r="AKE53" s="25"/>
      <c r="AKF53" s="25"/>
      <c r="AKG53" s="25"/>
      <c r="AKH53" s="25"/>
      <c r="AKI53" s="25"/>
      <c r="AKJ53" s="25"/>
      <c r="AKK53" s="25"/>
      <c r="AKL53" s="25"/>
      <c r="AKM53" s="25"/>
      <c r="AKN53" s="25"/>
      <c r="AKO53" s="25"/>
      <c r="AKP53" s="25"/>
      <c r="AKQ53" s="25"/>
      <c r="AKR53" s="25"/>
      <c r="AKS53" s="25"/>
      <c r="AKT53" s="25"/>
      <c r="AKU53" s="25"/>
      <c r="AKV53" s="25"/>
      <c r="AKW53" s="25"/>
      <c r="AKX53" s="25"/>
      <c r="AKY53" s="25"/>
      <c r="AKZ53" s="25"/>
      <c r="ALA53" s="25"/>
      <c r="ALB53" s="25"/>
      <c r="ALC53" s="25"/>
      <c r="ALD53" s="25"/>
      <c r="ALE53" s="25"/>
      <c r="ALF53" s="25"/>
      <c r="ALG53" s="25"/>
      <c r="ALH53" s="25"/>
      <c r="ALI53" s="25"/>
      <c r="ALJ53" s="25"/>
      <c r="ALK53" s="25"/>
      <c r="ALL53" s="25"/>
      <c r="ALM53" s="25"/>
      <c r="ALN53" s="25"/>
      <c r="ALO53" s="25"/>
      <c r="ALP53" s="25"/>
      <c r="ALQ53" s="25"/>
      <c r="ALR53" s="25"/>
      <c r="ALS53" s="25"/>
      <c r="ALT53" s="25"/>
      <c r="ALU53" s="25"/>
      <c r="ALV53" s="25"/>
      <c r="ALW53" s="25"/>
      <c r="ALX53" s="25"/>
      <c r="ALY53" s="25"/>
      <c r="ALZ53" s="25"/>
      <c r="AMA53" s="25"/>
      <c r="AMB53" s="25"/>
      <c r="AMC53" s="25"/>
      <c r="AMD53" s="25"/>
      <c r="AME53" s="25"/>
      <c r="AMF53" s="25"/>
      <c r="AMG53" s="25"/>
      <c r="AMH53" s="25"/>
      <c r="AMI53" s="25"/>
      <c r="AMJ53" s="25"/>
      <c r="AMK53" s="25"/>
      <c r="AML53" s="25"/>
      <c r="AMM53" s="25"/>
      <c r="AMN53" s="25"/>
      <c r="AMO53" s="25"/>
      <c r="AMP53" s="25"/>
    </row>
    <row r="54" spans="1:1030" s="28" customFormat="1" x14ac:dyDescent="0.2">
      <c r="A54" s="19"/>
      <c r="B54" s="41">
        <f t="shared" si="9"/>
        <v>82</v>
      </c>
      <c r="C54" s="26"/>
      <c r="D54" s="2" t="s">
        <v>21</v>
      </c>
      <c r="E54" s="50">
        <v>85</v>
      </c>
      <c r="F54" s="32">
        <v>21.5</v>
      </c>
      <c r="G54" s="32">
        <v>22.5</v>
      </c>
      <c r="H54" s="33">
        <f>+[9]OIII!$I$11</f>
        <v>76.170761381381695</v>
      </c>
      <c r="I54" s="33">
        <f>+[9]OIII!$L$14</f>
        <v>41.008189258767736</v>
      </c>
      <c r="J54" s="33"/>
      <c r="K54" s="33">
        <f>+'[9]NII 5755'!$J$8</f>
        <v>99.03410207758624</v>
      </c>
      <c r="L54" s="33">
        <f>+'[9]He I 5876'!$H$11</f>
        <v>30.548376643964563</v>
      </c>
      <c r="M54" s="33">
        <f>+'[9]O I 6300'!$H$11</f>
        <v>126.99506453104725</v>
      </c>
      <c r="N54" s="33"/>
      <c r="O54" s="33">
        <f>+[9]Ha!$J$8</f>
        <v>98.715778138122914</v>
      </c>
      <c r="P54" s="33">
        <f>+[9]Ha!$M$8</f>
        <v>2766.4512402184237</v>
      </c>
      <c r="Q54" s="33">
        <f>+[9]Ha!$P$8</f>
        <v>344.11437311973742</v>
      </c>
      <c r="R54" s="33"/>
      <c r="S54" s="33"/>
      <c r="T54" s="33">
        <f>+'[9]7155'!$H$7</f>
        <v>96.651565955264346</v>
      </c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25"/>
      <c r="LK54" s="25"/>
      <c r="LL54" s="25"/>
      <c r="LM54" s="25"/>
      <c r="LN54" s="25"/>
      <c r="LO54" s="25"/>
      <c r="LP54" s="25"/>
      <c r="LQ54" s="25"/>
      <c r="LR54" s="25"/>
      <c r="LS54" s="25"/>
      <c r="LT54" s="25"/>
      <c r="LU54" s="25"/>
      <c r="LV54" s="25"/>
      <c r="LW54" s="25"/>
      <c r="LX54" s="25"/>
      <c r="LY54" s="25"/>
      <c r="LZ54" s="25"/>
      <c r="MA54" s="25"/>
      <c r="MB54" s="25"/>
      <c r="MC54" s="25"/>
      <c r="MD54" s="25"/>
      <c r="ME54" s="25"/>
      <c r="MF54" s="25"/>
      <c r="MG54" s="25"/>
      <c r="MH54" s="25"/>
      <c r="MI54" s="25"/>
      <c r="MJ54" s="25"/>
      <c r="MK54" s="25"/>
      <c r="ML54" s="25"/>
      <c r="MM54" s="25"/>
      <c r="MN54" s="25"/>
      <c r="MO54" s="25"/>
      <c r="MP54" s="25"/>
      <c r="MQ54" s="25"/>
      <c r="MR54" s="25"/>
      <c r="MS54" s="25"/>
      <c r="MT54" s="25"/>
      <c r="MU54" s="25"/>
      <c r="MV54" s="25"/>
      <c r="MW54" s="25"/>
      <c r="MX54" s="25"/>
      <c r="MY54" s="25"/>
      <c r="MZ54" s="25"/>
      <c r="NA54" s="25"/>
      <c r="NB54" s="25"/>
      <c r="NC54" s="25"/>
      <c r="ND54" s="25"/>
      <c r="NE54" s="25"/>
      <c r="NF54" s="25"/>
      <c r="NG54" s="25"/>
      <c r="NH54" s="25"/>
      <c r="NI54" s="25"/>
      <c r="NJ54" s="25"/>
      <c r="NK54" s="25"/>
      <c r="NL54" s="25"/>
      <c r="NM54" s="25"/>
      <c r="NN54" s="25"/>
      <c r="NO54" s="25"/>
      <c r="NP54" s="25"/>
      <c r="NQ54" s="25"/>
      <c r="NR54" s="25"/>
      <c r="NS54" s="25"/>
      <c r="NT54" s="25"/>
      <c r="NU54" s="25"/>
      <c r="NV54" s="25"/>
      <c r="NW54" s="25"/>
      <c r="NX54" s="25"/>
      <c r="NY54" s="25"/>
      <c r="NZ54" s="25"/>
      <c r="OA54" s="25"/>
      <c r="OB54" s="25"/>
      <c r="OC54" s="25"/>
      <c r="OD54" s="25"/>
      <c r="OE54" s="25"/>
      <c r="OF54" s="25"/>
      <c r="OG54" s="25"/>
      <c r="OH54" s="25"/>
      <c r="OI54" s="25"/>
      <c r="OJ54" s="25"/>
      <c r="OK54" s="25"/>
      <c r="OL54" s="25"/>
      <c r="OM54" s="25"/>
      <c r="ON54" s="25"/>
      <c r="OO54" s="25"/>
      <c r="OP54" s="25"/>
      <c r="OQ54" s="25"/>
      <c r="OR54" s="25"/>
      <c r="OS54" s="25"/>
      <c r="OT54" s="25"/>
      <c r="OU54" s="25"/>
      <c r="OV54" s="25"/>
      <c r="OW54" s="25"/>
      <c r="OX54" s="25"/>
      <c r="OY54" s="25"/>
      <c r="OZ54" s="25"/>
      <c r="PA54" s="25"/>
      <c r="PB54" s="25"/>
      <c r="PC54" s="25"/>
      <c r="PD54" s="25"/>
      <c r="PE54" s="25"/>
      <c r="PF54" s="25"/>
      <c r="PG54" s="25"/>
      <c r="PH54" s="25"/>
      <c r="PI54" s="25"/>
      <c r="PJ54" s="25"/>
      <c r="PK54" s="25"/>
      <c r="PL54" s="25"/>
      <c r="PM54" s="25"/>
      <c r="PN54" s="25"/>
      <c r="PO54" s="25"/>
      <c r="PP54" s="25"/>
      <c r="PQ54" s="25"/>
      <c r="PR54" s="25"/>
      <c r="PS54" s="25"/>
      <c r="PT54" s="25"/>
      <c r="PU54" s="25"/>
      <c r="PV54" s="25"/>
      <c r="PW54" s="25"/>
      <c r="PX54" s="25"/>
      <c r="PY54" s="25"/>
      <c r="PZ54" s="25"/>
      <c r="QA54" s="25"/>
      <c r="QB54" s="25"/>
      <c r="QC54" s="25"/>
      <c r="QD54" s="25"/>
      <c r="QE54" s="25"/>
      <c r="QF54" s="25"/>
      <c r="QG54" s="25"/>
      <c r="QH54" s="25"/>
      <c r="QI54" s="25"/>
      <c r="QJ54" s="25"/>
      <c r="QK54" s="25"/>
      <c r="QL54" s="25"/>
      <c r="QM54" s="25"/>
      <c r="QN54" s="25"/>
      <c r="QO54" s="25"/>
      <c r="QP54" s="25"/>
      <c r="QQ54" s="25"/>
      <c r="QR54" s="25"/>
      <c r="QS54" s="25"/>
      <c r="QT54" s="25"/>
      <c r="QU54" s="25"/>
      <c r="QV54" s="25"/>
      <c r="QW54" s="25"/>
      <c r="QX54" s="25"/>
      <c r="QY54" s="25"/>
      <c r="QZ54" s="25"/>
      <c r="RA54" s="25"/>
      <c r="RB54" s="25"/>
      <c r="RC54" s="25"/>
      <c r="RD54" s="25"/>
      <c r="RE54" s="25"/>
      <c r="RF54" s="25"/>
      <c r="RG54" s="25"/>
      <c r="RH54" s="25"/>
      <c r="RI54" s="25"/>
      <c r="RJ54" s="25"/>
      <c r="RK54" s="25"/>
      <c r="RL54" s="25"/>
      <c r="RM54" s="25"/>
      <c r="RN54" s="25"/>
      <c r="RO54" s="25"/>
      <c r="RP54" s="25"/>
      <c r="RQ54" s="25"/>
      <c r="RR54" s="25"/>
      <c r="RS54" s="25"/>
      <c r="RT54" s="25"/>
      <c r="RU54" s="25"/>
      <c r="RV54" s="25"/>
      <c r="RW54" s="25"/>
      <c r="RX54" s="25"/>
      <c r="RY54" s="25"/>
      <c r="RZ54" s="25"/>
      <c r="SA54" s="25"/>
      <c r="SB54" s="25"/>
      <c r="SC54" s="25"/>
      <c r="SD54" s="25"/>
      <c r="SE54" s="25"/>
      <c r="SF54" s="25"/>
      <c r="SG54" s="25"/>
      <c r="SH54" s="25"/>
      <c r="SI54" s="25"/>
      <c r="SJ54" s="25"/>
      <c r="SK54" s="25"/>
      <c r="SL54" s="25"/>
      <c r="SM54" s="25"/>
      <c r="SN54" s="25"/>
      <c r="SO54" s="25"/>
      <c r="SP54" s="25"/>
      <c r="SQ54" s="25"/>
      <c r="SR54" s="25"/>
      <c r="SS54" s="25"/>
      <c r="ST54" s="25"/>
      <c r="SU54" s="25"/>
      <c r="SV54" s="25"/>
      <c r="SW54" s="25"/>
      <c r="SX54" s="25"/>
      <c r="SY54" s="25"/>
      <c r="SZ54" s="25"/>
      <c r="TA54" s="25"/>
      <c r="TB54" s="25"/>
      <c r="TC54" s="25"/>
      <c r="TD54" s="25"/>
      <c r="TE54" s="25"/>
      <c r="TF54" s="25"/>
      <c r="TG54" s="25"/>
      <c r="TH54" s="25"/>
      <c r="TI54" s="25"/>
      <c r="TJ54" s="25"/>
      <c r="TK54" s="25"/>
      <c r="TL54" s="25"/>
      <c r="TM54" s="25"/>
      <c r="TN54" s="25"/>
      <c r="TO54" s="25"/>
      <c r="TP54" s="25"/>
      <c r="TQ54" s="25"/>
      <c r="TR54" s="25"/>
      <c r="TS54" s="25"/>
      <c r="TT54" s="25"/>
      <c r="TU54" s="25"/>
      <c r="TV54" s="25"/>
      <c r="TW54" s="25"/>
      <c r="TX54" s="25"/>
      <c r="TY54" s="25"/>
      <c r="TZ54" s="25"/>
      <c r="UA54" s="25"/>
      <c r="UB54" s="25"/>
      <c r="UC54" s="25"/>
      <c r="UD54" s="25"/>
      <c r="UE54" s="25"/>
      <c r="UF54" s="25"/>
      <c r="UG54" s="25"/>
      <c r="UH54" s="25"/>
      <c r="UI54" s="25"/>
      <c r="UJ54" s="25"/>
      <c r="UK54" s="25"/>
      <c r="UL54" s="25"/>
      <c r="UM54" s="25"/>
      <c r="UN54" s="25"/>
      <c r="UO54" s="25"/>
      <c r="UP54" s="25"/>
      <c r="UQ54" s="25"/>
      <c r="UR54" s="25"/>
      <c r="US54" s="25"/>
      <c r="UT54" s="25"/>
      <c r="UU54" s="25"/>
      <c r="UV54" s="25"/>
      <c r="UW54" s="25"/>
      <c r="UX54" s="25"/>
      <c r="UY54" s="25"/>
      <c r="UZ54" s="25"/>
      <c r="VA54" s="25"/>
      <c r="VB54" s="25"/>
      <c r="VC54" s="25"/>
      <c r="VD54" s="25"/>
      <c r="VE54" s="25"/>
      <c r="VF54" s="25"/>
      <c r="VG54" s="25"/>
      <c r="VH54" s="25"/>
      <c r="VI54" s="25"/>
      <c r="VJ54" s="25"/>
      <c r="VK54" s="25"/>
      <c r="VL54" s="25"/>
      <c r="VM54" s="25"/>
      <c r="VN54" s="25"/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  <c r="WI54" s="25"/>
      <c r="WJ54" s="25"/>
      <c r="WK54" s="25"/>
      <c r="WL54" s="25"/>
      <c r="WM54" s="25"/>
      <c r="WN54" s="25"/>
      <c r="WO54" s="25"/>
      <c r="WP54" s="25"/>
      <c r="WQ54" s="25"/>
      <c r="WR54" s="25"/>
      <c r="WS54" s="25"/>
      <c r="WT54" s="25"/>
      <c r="WU54" s="25"/>
      <c r="WV54" s="25"/>
      <c r="WW54" s="25"/>
      <c r="WX54" s="25"/>
      <c r="WY54" s="25"/>
      <c r="WZ54" s="25"/>
      <c r="XA54" s="25"/>
      <c r="XB54" s="25"/>
      <c r="XC54" s="25"/>
      <c r="XD54" s="25"/>
      <c r="XE54" s="25"/>
      <c r="XF54" s="25"/>
      <c r="XG54" s="25"/>
      <c r="XH54" s="25"/>
      <c r="XI54" s="25"/>
      <c r="XJ54" s="25"/>
      <c r="XK54" s="25"/>
      <c r="XL54" s="25"/>
      <c r="XM54" s="25"/>
      <c r="XN54" s="25"/>
      <c r="XO54" s="25"/>
      <c r="XP54" s="25"/>
      <c r="XQ54" s="25"/>
      <c r="XR54" s="25"/>
      <c r="XS54" s="25"/>
      <c r="XT54" s="25"/>
      <c r="XU54" s="25"/>
      <c r="XV54" s="25"/>
      <c r="XW54" s="25"/>
      <c r="XX54" s="25"/>
      <c r="XY54" s="25"/>
      <c r="XZ54" s="25"/>
      <c r="YA54" s="25"/>
      <c r="YB54" s="25"/>
      <c r="YC54" s="25"/>
      <c r="YD54" s="25"/>
      <c r="YE54" s="25"/>
      <c r="YF54" s="25"/>
      <c r="YG54" s="25"/>
      <c r="YH54" s="25"/>
      <c r="YI54" s="25"/>
      <c r="YJ54" s="25"/>
      <c r="YK54" s="25"/>
      <c r="YL54" s="25"/>
      <c r="YM54" s="25"/>
      <c r="YN54" s="25"/>
      <c r="YO54" s="25"/>
      <c r="YP54" s="25"/>
      <c r="YQ54" s="25"/>
      <c r="YR54" s="25"/>
      <c r="YS54" s="25"/>
      <c r="YT54" s="25"/>
      <c r="YU54" s="25"/>
      <c r="YV54" s="25"/>
      <c r="YW54" s="25"/>
      <c r="YX54" s="25"/>
      <c r="YY54" s="25"/>
      <c r="YZ54" s="25"/>
      <c r="ZA54" s="25"/>
      <c r="ZB54" s="25"/>
      <c r="ZC54" s="25"/>
      <c r="ZD54" s="25"/>
      <c r="ZE54" s="25"/>
      <c r="ZF54" s="25"/>
      <c r="ZG54" s="25"/>
      <c r="ZH54" s="25"/>
      <c r="ZI54" s="25"/>
      <c r="ZJ54" s="25"/>
      <c r="ZK54" s="25"/>
      <c r="ZL54" s="25"/>
      <c r="ZM54" s="25"/>
      <c r="ZN54" s="25"/>
      <c r="ZO54" s="25"/>
      <c r="ZP54" s="25"/>
      <c r="ZQ54" s="25"/>
      <c r="ZR54" s="25"/>
      <c r="ZS54" s="25"/>
      <c r="ZT54" s="25"/>
      <c r="ZU54" s="25"/>
      <c r="ZV54" s="25"/>
      <c r="ZW54" s="25"/>
      <c r="ZX54" s="25"/>
      <c r="ZY54" s="25"/>
      <c r="ZZ54" s="25"/>
      <c r="AAA54" s="25"/>
      <c r="AAB54" s="25"/>
      <c r="AAC54" s="25"/>
      <c r="AAD54" s="25"/>
      <c r="AAE54" s="25"/>
      <c r="AAF54" s="25"/>
      <c r="AAG54" s="25"/>
      <c r="AAH54" s="25"/>
      <c r="AAI54" s="25"/>
      <c r="AAJ54" s="25"/>
      <c r="AAK54" s="25"/>
      <c r="AAL54" s="25"/>
      <c r="AAM54" s="25"/>
      <c r="AAN54" s="25"/>
      <c r="AAO54" s="25"/>
      <c r="AAP54" s="25"/>
      <c r="AAQ54" s="25"/>
      <c r="AAR54" s="25"/>
      <c r="AAS54" s="25"/>
      <c r="AAT54" s="25"/>
      <c r="AAU54" s="25"/>
      <c r="AAV54" s="25"/>
      <c r="AAW54" s="25"/>
      <c r="AAX54" s="25"/>
      <c r="AAY54" s="25"/>
      <c r="AAZ54" s="25"/>
      <c r="ABA54" s="25"/>
      <c r="ABB54" s="25"/>
      <c r="ABC54" s="25"/>
      <c r="ABD54" s="25"/>
      <c r="ABE54" s="25"/>
      <c r="ABF54" s="25"/>
      <c r="ABG54" s="25"/>
      <c r="ABH54" s="25"/>
      <c r="ABI54" s="25"/>
      <c r="ABJ54" s="25"/>
      <c r="ABK54" s="25"/>
      <c r="ABL54" s="25"/>
      <c r="ABM54" s="25"/>
      <c r="ABN54" s="25"/>
      <c r="ABO54" s="25"/>
      <c r="ABP54" s="25"/>
      <c r="ABQ54" s="25"/>
      <c r="ABR54" s="25"/>
      <c r="ABS54" s="25"/>
      <c r="ABT54" s="25"/>
      <c r="ABU54" s="25"/>
      <c r="ABV54" s="25"/>
      <c r="ABW54" s="25"/>
      <c r="ABX54" s="25"/>
      <c r="ABY54" s="25"/>
      <c r="ABZ54" s="25"/>
      <c r="ACA54" s="25"/>
      <c r="ACB54" s="25"/>
      <c r="ACC54" s="25"/>
      <c r="ACD54" s="25"/>
      <c r="ACE54" s="25"/>
      <c r="ACF54" s="25"/>
      <c r="ACG54" s="25"/>
      <c r="ACH54" s="25"/>
      <c r="ACI54" s="25"/>
      <c r="ACJ54" s="25"/>
      <c r="ACK54" s="25"/>
      <c r="ACL54" s="25"/>
      <c r="ACM54" s="25"/>
      <c r="ACN54" s="25"/>
      <c r="ACO54" s="25"/>
      <c r="ACP54" s="25"/>
      <c r="ACQ54" s="25"/>
      <c r="ACR54" s="25"/>
      <c r="ACS54" s="25"/>
      <c r="ACT54" s="25"/>
      <c r="ACU54" s="25"/>
      <c r="ACV54" s="25"/>
      <c r="ACW54" s="25"/>
      <c r="ACX54" s="25"/>
      <c r="ACY54" s="25"/>
      <c r="ACZ54" s="25"/>
      <c r="ADA54" s="25"/>
      <c r="ADB54" s="25"/>
      <c r="ADC54" s="25"/>
      <c r="ADD54" s="25"/>
      <c r="ADE54" s="25"/>
      <c r="ADF54" s="25"/>
      <c r="ADG54" s="25"/>
      <c r="ADH54" s="25"/>
      <c r="ADI54" s="25"/>
      <c r="ADJ54" s="25"/>
      <c r="ADK54" s="25"/>
      <c r="ADL54" s="25"/>
      <c r="ADM54" s="25"/>
      <c r="ADN54" s="25"/>
      <c r="ADO54" s="25"/>
      <c r="ADP54" s="25"/>
      <c r="ADQ54" s="25"/>
      <c r="ADR54" s="25"/>
      <c r="ADS54" s="25"/>
      <c r="ADT54" s="25"/>
      <c r="ADU54" s="25"/>
      <c r="ADV54" s="25"/>
      <c r="ADW54" s="25"/>
      <c r="ADX54" s="25"/>
      <c r="ADY54" s="25"/>
      <c r="ADZ54" s="25"/>
      <c r="AEA54" s="25"/>
      <c r="AEB54" s="25"/>
      <c r="AEC54" s="25"/>
      <c r="AED54" s="25"/>
      <c r="AEE54" s="25"/>
      <c r="AEF54" s="25"/>
      <c r="AEG54" s="25"/>
      <c r="AEH54" s="25"/>
      <c r="AEI54" s="25"/>
      <c r="AEJ54" s="25"/>
      <c r="AEK54" s="25"/>
      <c r="AEL54" s="25"/>
      <c r="AEM54" s="25"/>
      <c r="AEN54" s="25"/>
      <c r="AEO54" s="25"/>
      <c r="AEP54" s="25"/>
      <c r="AEQ54" s="25"/>
      <c r="AER54" s="25"/>
      <c r="AES54" s="25"/>
      <c r="AET54" s="25"/>
      <c r="AEU54" s="25"/>
      <c r="AEV54" s="25"/>
      <c r="AEW54" s="25"/>
      <c r="AEX54" s="25"/>
      <c r="AEY54" s="25"/>
      <c r="AEZ54" s="25"/>
      <c r="AFA54" s="25"/>
      <c r="AFB54" s="25"/>
      <c r="AFC54" s="25"/>
      <c r="AFD54" s="25"/>
      <c r="AFE54" s="25"/>
      <c r="AFF54" s="25"/>
      <c r="AFG54" s="25"/>
      <c r="AFH54" s="25"/>
      <c r="AFI54" s="25"/>
      <c r="AFJ54" s="25"/>
      <c r="AFK54" s="25"/>
      <c r="AFL54" s="25"/>
      <c r="AFM54" s="25"/>
      <c r="AFN54" s="25"/>
      <c r="AFO54" s="25"/>
      <c r="AFP54" s="25"/>
      <c r="AFQ54" s="25"/>
      <c r="AFR54" s="25"/>
      <c r="AFS54" s="25"/>
      <c r="AFT54" s="25"/>
      <c r="AFU54" s="25"/>
      <c r="AFV54" s="25"/>
      <c r="AFW54" s="25"/>
      <c r="AFX54" s="25"/>
      <c r="AFY54" s="25"/>
      <c r="AFZ54" s="25"/>
      <c r="AGA54" s="25"/>
      <c r="AGB54" s="25"/>
      <c r="AGC54" s="25"/>
      <c r="AGD54" s="25"/>
      <c r="AGE54" s="25"/>
      <c r="AGF54" s="25"/>
      <c r="AGG54" s="25"/>
      <c r="AGH54" s="25"/>
      <c r="AGI54" s="25"/>
      <c r="AGJ54" s="25"/>
      <c r="AGK54" s="25"/>
      <c r="AGL54" s="25"/>
      <c r="AGM54" s="25"/>
      <c r="AGN54" s="25"/>
      <c r="AGO54" s="25"/>
      <c r="AGP54" s="25"/>
      <c r="AGQ54" s="25"/>
      <c r="AGR54" s="25"/>
      <c r="AGS54" s="25"/>
      <c r="AGT54" s="25"/>
      <c r="AGU54" s="25"/>
      <c r="AGV54" s="25"/>
      <c r="AGW54" s="25"/>
      <c r="AGX54" s="25"/>
      <c r="AGY54" s="25"/>
      <c r="AGZ54" s="25"/>
      <c r="AHA54" s="25"/>
      <c r="AHB54" s="25"/>
      <c r="AHC54" s="25"/>
      <c r="AHD54" s="25"/>
      <c r="AHE54" s="25"/>
      <c r="AHF54" s="25"/>
      <c r="AHG54" s="25"/>
      <c r="AHH54" s="25"/>
      <c r="AHI54" s="25"/>
      <c r="AHJ54" s="25"/>
      <c r="AHK54" s="25"/>
      <c r="AHL54" s="25"/>
      <c r="AHM54" s="25"/>
      <c r="AHN54" s="25"/>
      <c r="AHO54" s="25"/>
      <c r="AHP54" s="25"/>
      <c r="AHQ54" s="25"/>
      <c r="AHR54" s="25"/>
      <c r="AHS54" s="25"/>
      <c r="AHT54" s="25"/>
      <c r="AHU54" s="25"/>
      <c r="AHV54" s="25"/>
      <c r="AHW54" s="25"/>
      <c r="AHX54" s="25"/>
      <c r="AHY54" s="25"/>
      <c r="AHZ54" s="25"/>
      <c r="AIA54" s="25"/>
      <c r="AIB54" s="25"/>
      <c r="AIC54" s="25"/>
      <c r="AID54" s="25"/>
      <c r="AIE54" s="25"/>
      <c r="AIF54" s="25"/>
      <c r="AIG54" s="25"/>
      <c r="AIH54" s="25"/>
      <c r="AII54" s="25"/>
      <c r="AIJ54" s="25"/>
      <c r="AIK54" s="25"/>
      <c r="AIL54" s="25"/>
      <c r="AIM54" s="25"/>
      <c r="AIN54" s="25"/>
      <c r="AIO54" s="25"/>
      <c r="AIP54" s="25"/>
      <c r="AIQ54" s="25"/>
      <c r="AIR54" s="25"/>
      <c r="AIS54" s="25"/>
      <c r="AIT54" s="25"/>
      <c r="AIU54" s="25"/>
      <c r="AIV54" s="25"/>
      <c r="AIW54" s="25"/>
      <c r="AIX54" s="25"/>
      <c r="AIY54" s="25"/>
      <c r="AIZ54" s="25"/>
      <c r="AJA54" s="25"/>
      <c r="AJB54" s="25"/>
      <c r="AJC54" s="25"/>
      <c r="AJD54" s="25"/>
      <c r="AJE54" s="25"/>
      <c r="AJF54" s="25"/>
      <c r="AJG54" s="25"/>
      <c r="AJH54" s="25"/>
      <c r="AJI54" s="25"/>
      <c r="AJJ54" s="25"/>
      <c r="AJK54" s="25"/>
      <c r="AJL54" s="25"/>
      <c r="AJM54" s="25"/>
      <c r="AJN54" s="25"/>
      <c r="AJO54" s="25"/>
      <c r="AJP54" s="25"/>
      <c r="AJQ54" s="25"/>
      <c r="AJR54" s="25"/>
      <c r="AJS54" s="25"/>
      <c r="AJT54" s="25"/>
      <c r="AJU54" s="25"/>
      <c r="AJV54" s="25"/>
      <c r="AJW54" s="25"/>
      <c r="AJX54" s="25"/>
      <c r="AJY54" s="25"/>
      <c r="AJZ54" s="25"/>
      <c r="AKA54" s="25"/>
      <c r="AKB54" s="25"/>
      <c r="AKC54" s="25"/>
      <c r="AKD54" s="25"/>
      <c r="AKE54" s="25"/>
      <c r="AKF54" s="25"/>
      <c r="AKG54" s="25"/>
      <c r="AKH54" s="25"/>
      <c r="AKI54" s="25"/>
      <c r="AKJ54" s="25"/>
      <c r="AKK54" s="25"/>
      <c r="AKL54" s="25"/>
      <c r="AKM54" s="25"/>
      <c r="AKN54" s="25"/>
      <c r="AKO54" s="25"/>
      <c r="AKP54" s="25"/>
      <c r="AKQ54" s="25"/>
      <c r="AKR54" s="25"/>
      <c r="AKS54" s="25"/>
      <c r="AKT54" s="25"/>
      <c r="AKU54" s="25"/>
      <c r="AKV54" s="25"/>
      <c r="AKW54" s="25"/>
      <c r="AKX54" s="25"/>
      <c r="AKY54" s="25"/>
      <c r="AKZ54" s="25"/>
      <c r="ALA54" s="25"/>
      <c r="ALB54" s="25"/>
      <c r="ALC54" s="25"/>
      <c r="ALD54" s="25"/>
      <c r="ALE54" s="25"/>
      <c r="ALF54" s="25"/>
      <c r="ALG54" s="25"/>
      <c r="ALH54" s="25"/>
      <c r="ALI54" s="25"/>
      <c r="ALJ54" s="25"/>
      <c r="ALK54" s="25"/>
      <c r="ALL54" s="25"/>
      <c r="ALM54" s="25"/>
      <c r="ALN54" s="25"/>
      <c r="ALO54" s="25"/>
      <c r="ALP54" s="25"/>
      <c r="ALQ54" s="25"/>
      <c r="ALR54" s="25"/>
      <c r="ALS54" s="25"/>
      <c r="ALT54" s="25"/>
      <c r="ALU54" s="25"/>
      <c r="ALV54" s="25"/>
      <c r="ALW54" s="25"/>
      <c r="ALX54" s="25"/>
      <c r="ALY54" s="25"/>
      <c r="ALZ54" s="25"/>
      <c r="AMA54" s="25"/>
      <c r="AMB54" s="25"/>
      <c r="AMC54" s="25"/>
      <c r="AMD54" s="25"/>
      <c r="AME54" s="25"/>
      <c r="AMF54" s="25"/>
      <c r="AMG54" s="25"/>
      <c r="AMH54" s="25"/>
      <c r="AMI54" s="25"/>
      <c r="AMJ54" s="25"/>
      <c r="AMK54" s="25"/>
      <c r="AML54" s="25"/>
      <c r="AMM54" s="25"/>
      <c r="AMN54" s="25"/>
      <c r="AMO54" s="25"/>
      <c r="AMP54" s="25"/>
    </row>
    <row r="55" spans="1:1030" s="28" customFormat="1" x14ac:dyDescent="0.2">
      <c r="A55" s="19"/>
      <c r="B55" s="41">
        <f t="shared" si="9"/>
        <v>82</v>
      </c>
      <c r="C55" s="26"/>
      <c r="D55" s="2" t="s">
        <v>22</v>
      </c>
      <c r="E55" s="27">
        <v>100</v>
      </c>
      <c r="F55" s="27">
        <f>+F54/$E54*100</f>
        <v>25.294117647058822</v>
      </c>
      <c r="G55" s="27">
        <f>+G54/$E54*100</f>
        <v>26.47058823529412</v>
      </c>
      <c r="H55" s="27">
        <f>+H54/$E54*100</f>
        <v>89.612660448684352</v>
      </c>
      <c r="I55" s="27">
        <f>+I54/$E54*100</f>
        <v>48.24492853972675</v>
      </c>
      <c r="J55" s="27"/>
      <c r="K55" s="27">
        <f t="shared" ref="K55:Q55" si="14">+K54/$E54*100</f>
        <v>116.51070832657204</v>
      </c>
      <c r="L55" s="27">
        <f t="shared" si="14"/>
        <v>35.939266639958312</v>
      </c>
      <c r="M55" s="27">
        <f t="shared" si="14"/>
        <v>149.40595827182028</v>
      </c>
      <c r="N55" s="27">
        <f t="shared" si="14"/>
        <v>0</v>
      </c>
      <c r="O55" s="27">
        <f t="shared" si="14"/>
        <v>116.13620957426225</v>
      </c>
      <c r="P55" s="27">
        <f t="shared" si="14"/>
        <v>3254.6485179040283</v>
      </c>
      <c r="Q55" s="27">
        <f t="shared" si="14"/>
        <v>404.84043896439698</v>
      </c>
      <c r="R55" s="27"/>
      <c r="S55" s="27">
        <f>+S54/$E54*100</f>
        <v>0</v>
      </c>
      <c r="T55" s="27">
        <f>+T54/$E54*100</f>
        <v>113.70772465325216</v>
      </c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  <c r="NF55" s="25"/>
      <c r="NG55" s="25"/>
      <c r="NH55" s="25"/>
      <c r="NI55" s="25"/>
      <c r="NJ55" s="25"/>
      <c r="NK55" s="25"/>
      <c r="NL55" s="25"/>
      <c r="NM55" s="25"/>
      <c r="NN55" s="25"/>
      <c r="NO55" s="25"/>
      <c r="NP55" s="25"/>
      <c r="NQ55" s="25"/>
      <c r="NR55" s="25"/>
      <c r="NS55" s="25"/>
      <c r="NT55" s="25"/>
      <c r="NU55" s="25"/>
      <c r="NV55" s="25"/>
      <c r="NW55" s="25"/>
      <c r="NX55" s="25"/>
      <c r="NY55" s="25"/>
      <c r="NZ55" s="25"/>
      <c r="OA55" s="25"/>
      <c r="OB55" s="25"/>
      <c r="OC55" s="25"/>
      <c r="OD55" s="25"/>
      <c r="OE55" s="25"/>
      <c r="OF55" s="25"/>
      <c r="OG55" s="25"/>
      <c r="OH55" s="25"/>
      <c r="OI55" s="25"/>
      <c r="OJ55" s="25"/>
      <c r="OK55" s="25"/>
      <c r="OL55" s="25"/>
      <c r="OM55" s="25"/>
      <c r="ON55" s="25"/>
      <c r="OO55" s="25"/>
      <c r="OP55" s="25"/>
      <c r="OQ55" s="25"/>
      <c r="OR55" s="25"/>
      <c r="OS55" s="25"/>
      <c r="OT55" s="25"/>
      <c r="OU55" s="25"/>
      <c r="OV55" s="25"/>
      <c r="OW55" s="25"/>
      <c r="OX55" s="25"/>
      <c r="OY55" s="25"/>
      <c r="OZ55" s="25"/>
      <c r="PA55" s="25"/>
      <c r="PB55" s="25"/>
      <c r="PC55" s="25"/>
      <c r="PD55" s="25"/>
      <c r="PE55" s="25"/>
      <c r="PF55" s="25"/>
      <c r="PG55" s="25"/>
      <c r="PH55" s="25"/>
      <c r="PI55" s="25"/>
      <c r="PJ55" s="25"/>
      <c r="PK55" s="25"/>
      <c r="PL55" s="25"/>
      <c r="PM55" s="25"/>
      <c r="PN55" s="25"/>
      <c r="PO55" s="25"/>
      <c r="PP55" s="25"/>
      <c r="PQ55" s="25"/>
      <c r="PR55" s="25"/>
      <c r="PS55" s="25"/>
      <c r="PT55" s="25"/>
      <c r="PU55" s="25"/>
      <c r="PV55" s="25"/>
      <c r="PW55" s="25"/>
      <c r="PX55" s="25"/>
      <c r="PY55" s="25"/>
      <c r="PZ55" s="25"/>
      <c r="QA55" s="25"/>
      <c r="QB55" s="25"/>
      <c r="QC55" s="25"/>
      <c r="QD55" s="25"/>
      <c r="QE55" s="25"/>
      <c r="QF55" s="25"/>
      <c r="QG55" s="25"/>
      <c r="QH55" s="25"/>
      <c r="QI55" s="25"/>
      <c r="QJ55" s="25"/>
      <c r="QK55" s="25"/>
      <c r="QL55" s="25"/>
      <c r="QM55" s="25"/>
      <c r="QN55" s="25"/>
      <c r="QO55" s="25"/>
      <c r="QP55" s="25"/>
      <c r="QQ55" s="25"/>
      <c r="QR55" s="25"/>
      <c r="QS55" s="25"/>
      <c r="QT55" s="25"/>
      <c r="QU55" s="25"/>
      <c r="QV55" s="25"/>
      <c r="QW55" s="25"/>
      <c r="QX55" s="25"/>
      <c r="QY55" s="25"/>
      <c r="QZ55" s="25"/>
      <c r="RA55" s="25"/>
      <c r="RB55" s="25"/>
      <c r="RC55" s="25"/>
      <c r="RD55" s="25"/>
      <c r="RE55" s="25"/>
      <c r="RF55" s="25"/>
      <c r="RG55" s="25"/>
      <c r="RH55" s="25"/>
      <c r="RI55" s="25"/>
      <c r="RJ55" s="25"/>
      <c r="RK55" s="25"/>
      <c r="RL55" s="25"/>
      <c r="RM55" s="25"/>
      <c r="RN55" s="25"/>
      <c r="RO55" s="25"/>
      <c r="RP55" s="25"/>
      <c r="RQ55" s="25"/>
      <c r="RR55" s="25"/>
      <c r="RS55" s="25"/>
      <c r="RT55" s="25"/>
      <c r="RU55" s="25"/>
      <c r="RV55" s="25"/>
      <c r="RW55" s="25"/>
      <c r="RX55" s="25"/>
      <c r="RY55" s="25"/>
      <c r="RZ55" s="25"/>
      <c r="SA55" s="25"/>
      <c r="SB55" s="25"/>
      <c r="SC55" s="25"/>
      <c r="SD55" s="25"/>
      <c r="SE55" s="25"/>
      <c r="SF55" s="25"/>
      <c r="SG55" s="25"/>
      <c r="SH55" s="25"/>
      <c r="SI55" s="25"/>
      <c r="SJ55" s="25"/>
      <c r="SK55" s="25"/>
      <c r="SL55" s="25"/>
      <c r="SM55" s="25"/>
      <c r="SN55" s="25"/>
      <c r="SO55" s="25"/>
      <c r="SP55" s="25"/>
      <c r="SQ55" s="25"/>
      <c r="SR55" s="25"/>
      <c r="SS55" s="25"/>
      <c r="ST55" s="25"/>
      <c r="SU55" s="25"/>
      <c r="SV55" s="25"/>
      <c r="SW55" s="25"/>
      <c r="SX55" s="25"/>
      <c r="SY55" s="25"/>
      <c r="SZ55" s="25"/>
      <c r="TA55" s="25"/>
      <c r="TB55" s="25"/>
      <c r="TC55" s="25"/>
      <c r="TD55" s="25"/>
      <c r="TE55" s="25"/>
      <c r="TF55" s="25"/>
      <c r="TG55" s="25"/>
      <c r="TH55" s="25"/>
      <c r="TI55" s="25"/>
      <c r="TJ55" s="25"/>
      <c r="TK55" s="25"/>
      <c r="TL55" s="25"/>
      <c r="TM55" s="25"/>
      <c r="TN55" s="25"/>
      <c r="TO55" s="25"/>
      <c r="TP55" s="25"/>
      <c r="TQ55" s="25"/>
      <c r="TR55" s="25"/>
      <c r="TS55" s="25"/>
      <c r="TT55" s="25"/>
      <c r="TU55" s="25"/>
      <c r="TV55" s="25"/>
      <c r="TW55" s="25"/>
      <c r="TX55" s="25"/>
      <c r="TY55" s="25"/>
      <c r="TZ55" s="25"/>
      <c r="UA55" s="25"/>
      <c r="UB55" s="25"/>
      <c r="UC55" s="25"/>
      <c r="UD55" s="25"/>
      <c r="UE55" s="25"/>
      <c r="UF55" s="25"/>
      <c r="UG55" s="25"/>
      <c r="UH55" s="25"/>
      <c r="UI55" s="25"/>
      <c r="UJ55" s="25"/>
      <c r="UK55" s="25"/>
      <c r="UL55" s="25"/>
      <c r="UM55" s="25"/>
      <c r="UN55" s="25"/>
      <c r="UO55" s="25"/>
      <c r="UP55" s="25"/>
      <c r="UQ55" s="25"/>
      <c r="UR55" s="25"/>
      <c r="US55" s="25"/>
      <c r="UT55" s="25"/>
      <c r="UU55" s="25"/>
      <c r="UV55" s="25"/>
      <c r="UW55" s="25"/>
      <c r="UX55" s="25"/>
      <c r="UY55" s="25"/>
      <c r="UZ55" s="25"/>
      <c r="VA55" s="25"/>
      <c r="VB55" s="25"/>
      <c r="VC55" s="25"/>
      <c r="VD55" s="25"/>
      <c r="VE55" s="25"/>
      <c r="VF55" s="25"/>
      <c r="VG55" s="25"/>
      <c r="VH55" s="25"/>
      <c r="VI55" s="25"/>
      <c r="VJ55" s="25"/>
      <c r="VK55" s="25"/>
      <c r="VL55" s="25"/>
      <c r="VM55" s="25"/>
      <c r="VN55" s="25"/>
      <c r="VO55" s="25"/>
      <c r="VP55" s="25"/>
      <c r="VQ55" s="25"/>
      <c r="VR55" s="25"/>
      <c r="VS55" s="25"/>
      <c r="VT55" s="25"/>
      <c r="VU55" s="25"/>
      <c r="VV55" s="25"/>
      <c r="VW55" s="25"/>
      <c r="VX55" s="25"/>
      <c r="VY55" s="25"/>
      <c r="VZ55" s="25"/>
      <c r="WA55" s="25"/>
      <c r="WB55" s="25"/>
      <c r="WC55" s="25"/>
      <c r="WD55" s="25"/>
      <c r="WE55" s="25"/>
      <c r="WF55" s="25"/>
      <c r="WG55" s="25"/>
      <c r="WH55" s="25"/>
      <c r="WI55" s="25"/>
      <c r="WJ55" s="25"/>
      <c r="WK55" s="25"/>
      <c r="WL55" s="25"/>
      <c r="WM55" s="25"/>
      <c r="WN55" s="25"/>
      <c r="WO55" s="25"/>
      <c r="WP55" s="25"/>
      <c r="WQ55" s="25"/>
      <c r="WR55" s="25"/>
      <c r="WS55" s="25"/>
      <c r="WT55" s="25"/>
      <c r="WU55" s="25"/>
      <c r="WV55" s="25"/>
      <c r="WW55" s="25"/>
      <c r="WX55" s="25"/>
      <c r="WY55" s="25"/>
      <c r="WZ55" s="25"/>
      <c r="XA55" s="25"/>
      <c r="XB55" s="25"/>
      <c r="XC55" s="25"/>
      <c r="XD55" s="25"/>
      <c r="XE55" s="25"/>
      <c r="XF55" s="25"/>
      <c r="XG55" s="25"/>
      <c r="XH55" s="25"/>
      <c r="XI55" s="25"/>
      <c r="XJ55" s="25"/>
      <c r="XK55" s="25"/>
      <c r="XL55" s="25"/>
      <c r="XM55" s="25"/>
      <c r="XN55" s="25"/>
      <c r="XO55" s="25"/>
      <c r="XP55" s="25"/>
      <c r="XQ55" s="25"/>
      <c r="XR55" s="25"/>
      <c r="XS55" s="25"/>
      <c r="XT55" s="25"/>
      <c r="XU55" s="25"/>
      <c r="XV55" s="25"/>
      <c r="XW55" s="25"/>
      <c r="XX55" s="25"/>
      <c r="XY55" s="25"/>
      <c r="XZ55" s="25"/>
      <c r="YA55" s="25"/>
      <c r="YB55" s="25"/>
      <c r="YC55" s="25"/>
      <c r="YD55" s="25"/>
      <c r="YE55" s="25"/>
      <c r="YF55" s="25"/>
      <c r="YG55" s="25"/>
      <c r="YH55" s="25"/>
      <c r="YI55" s="25"/>
      <c r="YJ55" s="25"/>
      <c r="YK55" s="25"/>
      <c r="YL55" s="25"/>
      <c r="YM55" s="25"/>
      <c r="YN55" s="25"/>
      <c r="YO55" s="25"/>
      <c r="YP55" s="25"/>
      <c r="YQ55" s="25"/>
      <c r="YR55" s="25"/>
      <c r="YS55" s="25"/>
      <c r="YT55" s="25"/>
      <c r="YU55" s="25"/>
      <c r="YV55" s="25"/>
      <c r="YW55" s="25"/>
      <c r="YX55" s="25"/>
      <c r="YY55" s="25"/>
      <c r="YZ55" s="25"/>
      <c r="ZA55" s="25"/>
      <c r="ZB55" s="25"/>
      <c r="ZC55" s="25"/>
      <c r="ZD55" s="25"/>
      <c r="ZE55" s="25"/>
      <c r="ZF55" s="25"/>
      <c r="ZG55" s="25"/>
      <c r="ZH55" s="25"/>
      <c r="ZI55" s="25"/>
      <c r="ZJ55" s="25"/>
      <c r="ZK55" s="25"/>
      <c r="ZL55" s="25"/>
      <c r="ZM55" s="25"/>
      <c r="ZN55" s="25"/>
      <c r="ZO55" s="25"/>
      <c r="ZP55" s="25"/>
      <c r="ZQ55" s="25"/>
      <c r="ZR55" s="25"/>
      <c r="ZS55" s="25"/>
      <c r="ZT55" s="25"/>
      <c r="ZU55" s="25"/>
      <c r="ZV55" s="25"/>
      <c r="ZW55" s="25"/>
      <c r="ZX55" s="25"/>
      <c r="ZY55" s="25"/>
      <c r="ZZ55" s="25"/>
      <c r="AAA55" s="25"/>
      <c r="AAB55" s="25"/>
      <c r="AAC55" s="25"/>
      <c r="AAD55" s="25"/>
      <c r="AAE55" s="25"/>
      <c r="AAF55" s="25"/>
      <c r="AAG55" s="25"/>
      <c r="AAH55" s="25"/>
      <c r="AAI55" s="25"/>
      <c r="AAJ55" s="25"/>
      <c r="AAK55" s="25"/>
      <c r="AAL55" s="25"/>
      <c r="AAM55" s="25"/>
      <c r="AAN55" s="25"/>
      <c r="AAO55" s="25"/>
      <c r="AAP55" s="25"/>
      <c r="AAQ55" s="25"/>
      <c r="AAR55" s="25"/>
      <c r="AAS55" s="25"/>
      <c r="AAT55" s="25"/>
      <c r="AAU55" s="25"/>
      <c r="AAV55" s="25"/>
      <c r="AAW55" s="25"/>
      <c r="AAX55" s="25"/>
      <c r="AAY55" s="25"/>
      <c r="AAZ55" s="25"/>
      <c r="ABA55" s="25"/>
      <c r="ABB55" s="25"/>
      <c r="ABC55" s="25"/>
      <c r="ABD55" s="25"/>
      <c r="ABE55" s="25"/>
      <c r="ABF55" s="25"/>
      <c r="ABG55" s="25"/>
      <c r="ABH55" s="25"/>
      <c r="ABI55" s="25"/>
      <c r="ABJ55" s="25"/>
      <c r="ABK55" s="25"/>
      <c r="ABL55" s="25"/>
      <c r="ABM55" s="25"/>
      <c r="ABN55" s="25"/>
      <c r="ABO55" s="25"/>
      <c r="ABP55" s="25"/>
      <c r="ABQ55" s="25"/>
      <c r="ABR55" s="25"/>
      <c r="ABS55" s="25"/>
      <c r="ABT55" s="25"/>
      <c r="ABU55" s="25"/>
      <c r="ABV55" s="25"/>
      <c r="ABW55" s="25"/>
      <c r="ABX55" s="25"/>
      <c r="ABY55" s="25"/>
      <c r="ABZ55" s="25"/>
      <c r="ACA55" s="25"/>
      <c r="ACB55" s="25"/>
      <c r="ACC55" s="25"/>
      <c r="ACD55" s="25"/>
      <c r="ACE55" s="25"/>
      <c r="ACF55" s="25"/>
      <c r="ACG55" s="25"/>
      <c r="ACH55" s="25"/>
      <c r="ACI55" s="25"/>
      <c r="ACJ55" s="25"/>
      <c r="ACK55" s="25"/>
      <c r="ACL55" s="25"/>
      <c r="ACM55" s="25"/>
      <c r="ACN55" s="25"/>
      <c r="ACO55" s="25"/>
      <c r="ACP55" s="25"/>
      <c r="ACQ55" s="25"/>
      <c r="ACR55" s="25"/>
      <c r="ACS55" s="25"/>
      <c r="ACT55" s="25"/>
      <c r="ACU55" s="25"/>
      <c r="ACV55" s="25"/>
      <c r="ACW55" s="25"/>
      <c r="ACX55" s="25"/>
      <c r="ACY55" s="25"/>
      <c r="ACZ55" s="25"/>
      <c r="ADA55" s="25"/>
      <c r="ADB55" s="25"/>
      <c r="ADC55" s="25"/>
      <c r="ADD55" s="25"/>
      <c r="ADE55" s="25"/>
      <c r="ADF55" s="25"/>
      <c r="ADG55" s="25"/>
      <c r="ADH55" s="25"/>
      <c r="ADI55" s="25"/>
      <c r="ADJ55" s="25"/>
      <c r="ADK55" s="25"/>
      <c r="ADL55" s="25"/>
      <c r="ADM55" s="25"/>
      <c r="ADN55" s="25"/>
      <c r="ADO55" s="25"/>
      <c r="ADP55" s="25"/>
      <c r="ADQ55" s="25"/>
      <c r="ADR55" s="25"/>
      <c r="ADS55" s="25"/>
      <c r="ADT55" s="25"/>
      <c r="ADU55" s="25"/>
      <c r="ADV55" s="25"/>
      <c r="ADW55" s="25"/>
      <c r="ADX55" s="25"/>
      <c r="ADY55" s="25"/>
      <c r="ADZ55" s="25"/>
      <c r="AEA55" s="25"/>
      <c r="AEB55" s="25"/>
      <c r="AEC55" s="25"/>
      <c r="AED55" s="25"/>
      <c r="AEE55" s="25"/>
      <c r="AEF55" s="25"/>
      <c r="AEG55" s="25"/>
      <c r="AEH55" s="25"/>
      <c r="AEI55" s="25"/>
      <c r="AEJ55" s="25"/>
      <c r="AEK55" s="25"/>
      <c r="AEL55" s="25"/>
      <c r="AEM55" s="25"/>
      <c r="AEN55" s="25"/>
      <c r="AEO55" s="25"/>
      <c r="AEP55" s="25"/>
      <c r="AEQ55" s="25"/>
      <c r="AER55" s="25"/>
      <c r="AES55" s="25"/>
      <c r="AET55" s="25"/>
      <c r="AEU55" s="25"/>
      <c r="AEV55" s="25"/>
      <c r="AEW55" s="25"/>
      <c r="AEX55" s="25"/>
      <c r="AEY55" s="25"/>
      <c r="AEZ55" s="25"/>
      <c r="AFA55" s="25"/>
      <c r="AFB55" s="25"/>
      <c r="AFC55" s="25"/>
      <c r="AFD55" s="25"/>
      <c r="AFE55" s="25"/>
      <c r="AFF55" s="25"/>
      <c r="AFG55" s="25"/>
      <c r="AFH55" s="25"/>
      <c r="AFI55" s="25"/>
      <c r="AFJ55" s="25"/>
      <c r="AFK55" s="25"/>
      <c r="AFL55" s="25"/>
      <c r="AFM55" s="25"/>
      <c r="AFN55" s="25"/>
      <c r="AFO55" s="25"/>
      <c r="AFP55" s="25"/>
      <c r="AFQ55" s="25"/>
      <c r="AFR55" s="25"/>
      <c r="AFS55" s="25"/>
      <c r="AFT55" s="25"/>
      <c r="AFU55" s="25"/>
      <c r="AFV55" s="25"/>
      <c r="AFW55" s="25"/>
      <c r="AFX55" s="25"/>
      <c r="AFY55" s="25"/>
      <c r="AFZ55" s="25"/>
      <c r="AGA55" s="25"/>
      <c r="AGB55" s="25"/>
      <c r="AGC55" s="25"/>
      <c r="AGD55" s="25"/>
      <c r="AGE55" s="25"/>
      <c r="AGF55" s="25"/>
      <c r="AGG55" s="25"/>
      <c r="AGH55" s="25"/>
      <c r="AGI55" s="25"/>
      <c r="AGJ55" s="25"/>
      <c r="AGK55" s="25"/>
      <c r="AGL55" s="25"/>
      <c r="AGM55" s="25"/>
      <c r="AGN55" s="25"/>
      <c r="AGO55" s="25"/>
      <c r="AGP55" s="25"/>
      <c r="AGQ55" s="25"/>
      <c r="AGR55" s="25"/>
      <c r="AGS55" s="25"/>
      <c r="AGT55" s="25"/>
      <c r="AGU55" s="25"/>
      <c r="AGV55" s="25"/>
      <c r="AGW55" s="25"/>
      <c r="AGX55" s="25"/>
      <c r="AGY55" s="25"/>
      <c r="AGZ55" s="25"/>
      <c r="AHA55" s="25"/>
      <c r="AHB55" s="25"/>
      <c r="AHC55" s="25"/>
      <c r="AHD55" s="25"/>
      <c r="AHE55" s="25"/>
      <c r="AHF55" s="25"/>
      <c r="AHG55" s="25"/>
      <c r="AHH55" s="25"/>
      <c r="AHI55" s="25"/>
      <c r="AHJ55" s="25"/>
      <c r="AHK55" s="25"/>
      <c r="AHL55" s="25"/>
      <c r="AHM55" s="25"/>
      <c r="AHN55" s="25"/>
      <c r="AHO55" s="25"/>
      <c r="AHP55" s="25"/>
      <c r="AHQ55" s="25"/>
      <c r="AHR55" s="25"/>
      <c r="AHS55" s="25"/>
      <c r="AHT55" s="25"/>
      <c r="AHU55" s="25"/>
      <c r="AHV55" s="25"/>
      <c r="AHW55" s="25"/>
      <c r="AHX55" s="25"/>
      <c r="AHY55" s="25"/>
      <c r="AHZ55" s="25"/>
      <c r="AIA55" s="25"/>
      <c r="AIB55" s="25"/>
      <c r="AIC55" s="25"/>
      <c r="AID55" s="25"/>
      <c r="AIE55" s="25"/>
      <c r="AIF55" s="25"/>
      <c r="AIG55" s="25"/>
      <c r="AIH55" s="25"/>
      <c r="AII55" s="25"/>
      <c r="AIJ55" s="25"/>
      <c r="AIK55" s="25"/>
      <c r="AIL55" s="25"/>
      <c r="AIM55" s="25"/>
      <c r="AIN55" s="25"/>
      <c r="AIO55" s="25"/>
      <c r="AIP55" s="25"/>
      <c r="AIQ55" s="25"/>
      <c r="AIR55" s="25"/>
      <c r="AIS55" s="25"/>
      <c r="AIT55" s="25"/>
      <c r="AIU55" s="25"/>
      <c r="AIV55" s="25"/>
      <c r="AIW55" s="25"/>
      <c r="AIX55" s="25"/>
      <c r="AIY55" s="25"/>
      <c r="AIZ55" s="25"/>
      <c r="AJA55" s="25"/>
      <c r="AJB55" s="25"/>
      <c r="AJC55" s="25"/>
      <c r="AJD55" s="25"/>
      <c r="AJE55" s="25"/>
      <c r="AJF55" s="25"/>
      <c r="AJG55" s="25"/>
      <c r="AJH55" s="25"/>
      <c r="AJI55" s="25"/>
      <c r="AJJ55" s="25"/>
      <c r="AJK55" s="25"/>
      <c r="AJL55" s="25"/>
      <c r="AJM55" s="25"/>
      <c r="AJN55" s="25"/>
      <c r="AJO55" s="25"/>
      <c r="AJP55" s="25"/>
      <c r="AJQ55" s="25"/>
      <c r="AJR55" s="25"/>
      <c r="AJS55" s="25"/>
      <c r="AJT55" s="25"/>
      <c r="AJU55" s="25"/>
      <c r="AJV55" s="25"/>
      <c r="AJW55" s="25"/>
      <c r="AJX55" s="25"/>
      <c r="AJY55" s="25"/>
      <c r="AJZ55" s="25"/>
      <c r="AKA55" s="25"/>
      <c r="AKB55" s="25"/>
      <c r="AKC55" s="25"/>
      <c r="AKD55" s="25"/>
      <c r="AKE55" s="25"/>
      <c r="AKF55" s="25"/>
      <c r="AKG55" s="25"/>
      <c r="AKH55" s="25"/>
      <c r="AKI55" s="25"/>
      <c r="AKJ55" s="25"/>
      <c r="AKK55" s="25"/>
      <c r="AKL55" s="25"/>
      <c r="AKM55" s="25"/>
      <c r="AKN55" s="25"/>
      <c r="AKO55" s="25"/>
      <c r="AKP55" s="25"/>
      <c r="AKQ55" s="25"/>
      <c r="AKR55" s="25"/>
      <c r="AKS55" s="25"/>
      <c r="AKT55" s="25"/>
      <c r="AKU55" s="25"/>
      <c r="AKV55" s="25"/>
      <c r="AKW55" s="25"/>
      <c r="AKX55" s="25"/>
      <c r="AKY55" s="25"/>
      <c r="AKZ55" s="25"/>
      <c r="ALA55" s="25"/>
      <c r="ALB55" s="25"/>
      <c r="ALC55" s="25"/>
      <c r="ALD55" s="25"/>
      <c r="ALE55" s="25"/>
      <c r="ALF55" s="25"/>
      <c r="ALG55" s="25"/>
      <c r="ALH55" s="25"/>
      <c r="ALI55" s="25"/>
      <c r="ALJ55" s="25"/>
      <c r="ALK55" s="25"/>
      <c r="ALL55" s="25"/>
      <c r="ALM55" s="25"/>
      <c r="ALN55" s="25"/>
      <c r="ALO55" s="25"/>
      <c r="ALP55" s="25"/>
      <c r="ALQ55" s="25"/>
      <c r="ALR55" s="25"/>
      <c r="ALS55" s="25"/>
      <c r="ALT55" s="25"/>
      <c r="ALU55" s="25"/>
      <c r="ALV55" s="25"/>
      <c r="ALW55" s="25"/>
      <c r="ALX55" s="25"/>
      <c r="ALY55" s="25"/>
      <c r="ALZ55" s="25"/>
      <c r="AMA55" s="25"/>
      <c r="AMB55" s="25"/>
      <c r="AMC55" s="25"/>
      <c r="AMD55" s="25"/>
      <c r="AME55" s="25"/>
      <c r="AMF55" s="25"/>
      <c r="AMG55" s="25"/>
      <c r="AMH55" s="25"/>
      <c r="AMI55" s="25"/>
      <c r="AMJ55" s="25"/>
      <c r="AMK55" s="25"/>
      <c r="AML55" s="25"/>
      <c r="AMM55" s="25"/>
      <c r="AMN55" s="25"/>
      <c r="AMO55" s="25"/>
      <c r="AMP55" s="25"/>
    </row>
    <row r="56" spans="1:1030" s="36" customFormat="1" x14ac:dyDescent="0.2">
      <c r="A56" s="34"/>
      <c r="B56" s="41">
        <f t="shared" si="9"/>
        <v>85</v>
      </c>
      <c r="C56" s="37">
        <v>40332</v>
      </c>
      <c r="D56" s="2" t="s">
        <v>20</v>
      </c>
      <c r="E56" s="29">
        <v>10.9</v>
      </c>
      <c r="F56" s="29">
        <v>9.4</v>
      </c>
      <c r="G56" s="29">
        <v>8.4</v>
      </c>
      <c r="H56" s="18">
        <f>+[10]OIII!$I$13</f>
        <v>9.3747206022598171</v>
      </c>
      <c r="I56" s="18">
        <f>+[10]OIII!$L$13</f>
        <v>10.211575862139547</v>
      </c>
      <c r="J56" s="18"/>
      <c r="K56" s="18">
        <f>+'[10]NII 5755'!$J$10</f>
        <v>11.518973434748238</v>
      </c>
      <c r="L56" s="18">
        <f>+'[10]He I 5876'!$H$13</f>
        <v>13.100373068646698</v>
      </c>
      <c r="M56" s="18">
        <f>+'[10]O I 6300'!$H$13</f>
        <v>9.4392473224798472</v>
      </c>
      <c r="N56" s="18"/>
      <c r="O56" s="18">
        <f>+[10]Ha!$J$10</f>
        <v>8.031166389027927</v>
      </c>
      <c r="P56" s="18">
        <f>+[10]Ha!$M$10</f>
        <v>11.774000000000001</v>
      </c>
      <c r="Q56" s="18">
        <f>+[10]Ha!$P$10</f>
        <v>11.52609313055885</v>
      </c>
      <c r="R56" s="18"/>
      <c r="S56" s="18"/>
      <c r="T56" s="18">
        <f>+'[10]7155'!$H$9</f>
        <v>9.9455099146487793</v>
      </c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  <c r="JF56" s="31"/>
      <c r="JG56" s="31"/>
      <c r="JH56" s="31"/>
      <c r="JI56" s="31"/>
      <c r="JJ56" s="31"/>
      <c r="JK56" s="31"/>
      <c r="JL56" s="31"/>
      <c r="JM56" s="31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  <c r="JY56" s="31"/>
      <c r="JZ56" s="31"/>
      <c r="KA56" s="31"/>
      <c r="KB56" s="31"/>
      <c r="KC56" s="31"/>
      <c r="KD56" s="31"/>
      <c r="KE56" s="31"/>
      <c r="KF56" s="31"/>
      <c r="KG56" s="31"/>
      <c r="KH56" s="31"/>
      <c r="KI56" s="31"/>
      <c r="KJ56" s="31"/>
      <c r="KK56" s="31"/>
      <c r="KL56" s="31"/>
      <c r="KM56" s="31"/>
      <c r="KN56" s="31"/>
      <c r="KO56" s="31"/>
      <c r="KP56" s="31"/>
      <c r="KQ56" s="31"/>
      <c r="KR56" s="31"/>
      <c r="KS56" s="31"/>
      <c r="KT56" s="31"/>
      <c r="KU56" s="31"/>
      <c r="KV56" s="31"/>
      <c r="KW56" s="31"/>
      <c r="KX56" s="31"/>
      <c r="KY56" s="31"/>
      <c r="KZ56" s="31"/>
      <c r="LA56" s="31"/>
      <c r="LB56" s="31"/>
      <c r="LC56" s="31"/>
      <c r="LD56" s="31"/>
      <c r="LE56" s="31"/>
      <c r="LF56" s="31"/>
      <c r="LG56" s="31"/>
      <c r="LH56" s="31"/>
      <c r="LI56" s="31"/>
      <c r="LJ56" s="31"/>
      <c r="LK56" s="31"/>
      <c r="LL56" s="31"/>
      <c r="LM56" s="31"/>
      <c r="LN56" s="31"/>
      <c r="LO56" s="31"/>
      <c r="LP56" s="31"/>
      <c r="LQ56" s="31"/>
      <c r="LR56" s="31"/>
      <c r="LS56" s="31"/>
      <c r="LT56" s="31"/>
      <c r="LU56" s="31"/>
      <c r="LV56" s="31"/>
      <c r="LW56" s="31"/>
      <c r="LX56" s="31"/>
      <c r="LY56" s="31"/>
      <c r="LZ56" s="31"/>
      <c r="MA56" s="31"/>
      <c r="MB56" s="31"/>
      <c r="MC56" s="31"/>
      <c r="MD56" s="31"/>
      <c r="ME56" s="31"/>
      <c r="MF56" s="31"/>
      <c r="MG56" s="31"/>
      <c r="MH56" s="31"/>
      <c r="MI56" s="31"/>
      <c r="MJ56" s="31"/>
      <c r="MK56" s="31"/>
      <c r="ML56" s="31"/>
      <c r="MM56" s="31"/>
      <c r="MN56" s="31"/>
      <c r="MO56" s="31"/>
      <c r="MP56" s="31"/>
      <c r="MQ56" s="31"/>
      <c r="MR56" s="31"/>
      <c r="MS56" s="31"/>
      <c r="MT56" s="31"/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1"/>
      <c r="NF56" s="31"/>
      <c r="NG56" s="31"/>
      <c r="NH56" s="31"/>
      <c r="NI56" s="31"/>
      <c r="NJ56" s="31"/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/>
      <c r="NZ56" s="31"/>
      <c r="OA56" s="31"/>
      <c r="OB56" s="31"/>
      <c r="OC56" s="31"/>
      <c r="OD56" s="31"/>
      <c r="OE56" s="31"/>
      <c r="OF56" s="31"/>
      <c r="OG56" s="31"/>
      <c r="OH56" s="31"/>
      <c r="OI56" s="31"/>
      <c r="OJ56" s="31"/>
      <c r="OK56" s="31"/>
      <c r="OL56" s="31"/>
      <c r="OM56" s="31"/>
      <c r="ON56" s="31"/>
      <c r="OO56" s="31"/>
      <c r="OP56" s="31"/>
      <c r="OQ56" s="31"/>
      <c r="OR56" s="31"/>
      <c r="OS56" s="31"/>
      <c r="OT56" s="31"/>
      <c r="OU56" s="31"/>
      <c r="OV56" s="31"/>
      <c r="OW56" s="31"/>
      <c r="OX56" s="31"/>
      <c r="OY56" s="31"/>
      <c r="OZ56" s="31"/>
      <c r="PA56" s="31"/>
      <c r="PB56" s="31"/>
      <c r="PC56" s="31"/>
      <c r="PD56" s="31"/>
      <c r="PE56" s="31"/>
      <c r="PF56" s="31"/>
      <c r="PG56" s="31"/>
      <c r="PH56" s="31"/>
      <c r="PI56" s="31"/>
      <c r="PJ56" s="31"/>
      <c r="PK56" s="31"/>
      <c r="PL56" s="31"/>
      <c r="PM56" s="31"/>
      <c r="PN56" s="31"/>
      <c r="PO56" s="31"/>
      <c r="PP56" s="31"/>
      <c r="PQ56" s="31"/>
      <c r="PR56" s="31"/>
      <c r="PS56" s="31"/>
      <c r="PT56" s="31"/>
      <c r="PU56" s="31"/>
      <c r="PV56" s="31"/>
      <c r="PW56" s="31"/>
      <c r="PX56" s="31"/>
      <c r="PY56" s="31"/>
      <c r="PZ56" s="31"/>
      <c r="QA56" s="31"/>
      <c r="QB56" s="31"/>
      <c r="QC56" s="31"/>
      <c r="QD56" s="31"/>
      <c r="QE56" s="31"/>
      <c r="QF56" s="31"/>
      <c r="QG56" s="31"/>
      <c r="QH56" s="31"/>
      <c r="QI56" s="31"/>
      <c r="QJ56" s="31"/>
      <c r="QK56" s="31"/>
      <c r="QL56" s="31"/>
      <c r="QM56" s="31"/>
      <c r="QN56" s="31"/>
      <c r="QO56" s="31"/>
      <c r="QP56" s="31"/>
      <c r="QQ56" s="31"/>
      <c r="QR56" s="31"/>
      <c r="QS56" s="31"/>
      <c r="QT56" s="31"/>
      <c r="QU56" s="31"/>
      <c r="QV56" s="31"/>
      <c r="QW56" s="31"/>
      <c r="QX56" s="31"/>
      <c r="QY56" s="31"/>
      <c r="QZ56" s="31"/>
      <c r="RA56" s="31"/>
      <c r="RB56" s="31"/>
      <c r="RC56" s="31"/>
      <c r="RD56" s="31"/>
      <c r="RE56" s="31"/>
      <c r="RF56" s="31"/>
      <c r="RG56" s="31"/>
      <c r="RH56" s="31"/>
      <c r="RI56" s="31"/>
      <c r="RJ56" s="31"/>
      <c r="RK56" s="31"/>
      <c r="RL56" s="31"/>
      <c r="RM56" s="31"/>
      <c r="RN56" s="31"/>
      <c r="RO56" s="31"/>
      <c r="RP56" s="31"/>
      <c r="RQ56" s="31"/>
      <c r="RR56" s="31"/>
      <c r="RS56" s="31"/>
      <c r="RT56" s="31"/>
      <c r="RU56" s="31"/>
      <c r="RV56" s="31"/>
      <c r="RW56" s="31"/>
      <c r="RX56" s="31"/>
      <c r="RY56" s="31"/>
      <c r="RZ56" s="31"/>
      <c r="SA56" s="31"/>
      <c r="SB56" s="31"/>
      <c r="SC56" s="31"/>
      <c r="SD56" s="31"/>
      <c r="SE56" s="31"/>
      <c r="SF56" s="31"/>
      <c r="SG56" s="31"/>
      <c r="SH56" s="31"/>
      <c r="SI56" s="31"/>
      <c r="SJ56" s="31"/>
      <c r="SK56" s="31"/>
      <c r="SL56" s="31"/>
      <c r="SM56" s="31"/>
      <c r="SN56" s="31"/>
      <c r="SO56" s="31"/>
      <c r="SP56" s="31"/>
      <c r="SQ56" s="31"/>
      <c r="SR56" s="31"/>
      <c r="SS56" s="31"/>
      <c r="ST56" s="31"/>
      <c r="SU56" s="31"/>
      <c r="SV56" s="31"/>
      <c r="SW56" s="31"/>
      <c r="SX56" s="31"/>
      <c r="SY56" s="31"/>
      <c r="SZ56" s="31"/>
      <c r="TA56" s="31"/>
      <c r="TB56" s="31"/>
      <c r="TC56" s="31"/>
      <c r="TD56" s="31"/>
      <c r="TE56" s="31"/>
      <c r="TF56" s="31"/>
      <c r="TG56" s="31"/>
      <c r="TH56" s="31"/>
      <c r="TI56" s="31"/>
      <c r="TJ56" s="31"/>
      <c r="TK56" s="31"/>
      <c r="TL56" s="31"/>
      <c r="TM56" s="31"/>
      <c r="TN56" s="31"/>
      <c r="TO56" s="31"/>
      <c r="TP56" s="31"/>
      <c r="TQ56" s="31"/>
      <c r="TR56" s="31"/>
      <c r="TS56" s="31"/>
      <c r="TT56" s="31"/>
      <c r="TU56" s="31"/>
      <c r="TV56" s="31"/>
      <c r="TW56" s="31"/>
      <c r="TX56" s="31"/>
      <c r="TY56" s="31"/>
      <c r="TZ56" s="31"/>
      <c r="UA56" s="31"/>
      <c r="UB56" s="31"/>
      <c r="UC56" s="31"/>
      <c r="UD56" s="31"/>
      <c r="UE56" s="31"/>
      <c r="UF56" s="31"/>
      <c r="UG56" s="31"/>
      <c r="UH56" s="31"/>
      <c r="UI56" s="31"/>
      <c r="UJ56" s="31"/>
      <c r="UK56" s="31"/>
      <c r="UL56" s="31"/>
      <c r="UM56" s="31"/>
      <c r="UN56" s="31"/>
      <c r="UO56" s="31"/>
      <c r="UP56" s="31"/>
      <c r="UQ56" s="31"/>
      <c r="UR56" s="31"/>
      <c r="US56" s="31"/>
      <c r="UT56" s="31"/>
      <c r="UU56" s="31"/>
      <c r="UV56" s="31"/>
      <c r="UW56" s="31"/>
      <c r="UX56" s="31"/>
      <c r="UY56" s="31"/>
      <c r="UZ56" s="31"/>
      <c r="VA56" s="31"/>
      <c r="VB56" s="31"/>
      <c r="VC56" s="31"/>
      <c r="VD56" s="31"/>
      <c r="VE56" s="31"/>
      <c r="VF56" s="31"/>
      <c r="VG56" s="31"/>
      <c r="VH56" s="31"/>
      <c r="VI56" s="31"/>
      <c r="VJ56" s="31"/>
      <c r="VK56" s="31"/>
      <c r="VL56" s="31"/>
      <c r="VM56" s="31"/>
      <c r="VN56" s="31"/>
      <c r="VO56" s="31"/>
      <c r="VP56" s="31"/>
      <c r="VQ56" s="31"/>
      <c r="VR56" s="31"/>
      <c r="VS56" s="31"/>
      <c r="VT56" s="31"/>
      <c r="VU56" s="31"/>
      <c r="VV56" s="31"/>
      <c r="VW56" s="31"/>
      <c r="VX56" s="31"/>
      <c r="VY56" s="31"/>
      <c r="VZ56" s="31"/>
      <c r="WA56" s="31"/>
      <c r="WB56" s="31"/>
      <c r="WC56" s="31"/>
      <c r="WD56" s="31"/>
      <c r="WE56" s="31"/>
      <c r="WF56" s="31"/>
      <c r="WG56" s="31"/>
      <c r="WH56" s="31"/>
      <c r="WI56" s="31"/>
      <c r="WJ56" s="31"/>
      <c r="WK56" s="31"/>
      <c r="WL56" s="31"/>
      <c r="WM56" s="31"/>
      <c r="WN56" s="31"/>
      <c r="WO56" s="31"/>
      <c r="WP56" s="31"/>
      <c r="WQ56" s="31"/>
      <c r="WR56" s="31"/>
      <c r="WS56" s="31"/>
      <c r="WT56" s="31"/>
      <c r="WU56" s="31"/>
      <c r="WV56" s="31"/>
      <c r="WW56" s="31"/>
      <c r="WX56" s="31"/>
      <c r="WY56" s="31"/>
      <c r="WZ56" s="31"/>
      <c r="XA56" s="31"/>
      <c r="XB56" s="31"/>
      <c r="XC56" s="31"/>
      <c r="XD56" s="31"/>
      <c r="XE56" s="31"/>
      <c r="XF56" s="31"/>
      <c r="XG56" s="31"/>
      <c r="XH56" s="31"/>
      <c r="XI56" s="31"/>
      <c r="XJ56" s="31"/>
      <c r="XK56" s="31"/>
      <c r="XL56" s="31"/>
      <c r="XM56" s="31"/>
      <c r="XN56" s="31"/>
      <c r="XO56" s="31"/>
      <c r="XP56" s="31"/>
      <c r="XQ56" s="31"/>
      <c r="XR56" s="31"/>
      <c r="XS56" s="31"/>
      <c r="XT56" s="31"/>
      <c r="XU56" s="31"/>
      <c r="XV56" s="31"/>
      <c r="XW56" s="31"/>
      <c r="XX56" s="31"/>
      <c r="XY56" s="31"/>
      <c r="XZ56" s="31"/>
      <c r="YA56" s="31"/>
      <c r="YB56" s="31"/>
      <c r="YC56" s="31"/>
      <c r="YD56" s="31"/>
      <c r="YE56" s="31"/>
      <c r="YF56" s="31"/>
      <c r="YG56" s="31"/>
      <c r="YH56" s="31"/>
      <c r="YI56" s="31"/>
      <c r="YJ56" s="31"/>
      <c r="YK56" s="31"/>
      <c r="YL56" s="31"/>
      <c r="YM56" s="31"/>
      <c r="YN56" s="31"/>
      <c r="YO56" s="31"/>
      <c r="YP56" s="31"/>
      <c r="YQ56" s="31"/>
      <c r="YR56" s="31"/>
      <c r="YS56" s="31"/>
      <c r="YT56" s="31"/>
      <c r="YU56" s="31"/>
      <c r="YV56" s="31"/>
      <c r="YW56" s="31"/>
      <c r="YX56" s="31"/>
      <c r="YY56" s="31"/>
      <c r="YZ56" s="31"/>
      <c r="ZA56" s="31"/>
      <c r="ZB56" s="31"/>
      <c r="ZC56" s="31"/>
      <c r="ZD56" s="31"/>
      <c r="ZE56" s="31"/>
      <c r="ZF56" s="31"/>
      <c r="ZG56" s="31"/>
      <c r="ZH56" s="31"/>
      <c r="ZI56" s="31"/>
      <c r="ZJ56" s="31"/>
      <c r="ZK56" s="31"/>
      <c r="ZL56" s="31"/>
      <c r="ZM56" s="31"/>
      <c r="ZN56" s="31"/>
      <c r="ZO56" s="31"/>
      <c r="ZP56" s="31"/>
      <c r="ZQ56" s="31"/>
      <c r="ZR56" s="31"/>
      <c r="ZS56" s="31"/>
      <c r="ZT56" s="31"/>
      <c r="ZU56" s="31"/>
      <c r="ZV56" s="31"/>
      <c r="ZW56" s="31"/>
      <c r="ZX56" s="31"/>
      <c r="ZY56" s="31"/>
      <c r="ZZ56" s="31"/>
      <c r="AAA56" s="31"/>
      <c r="AAB56" s="31"/>
      <c r="AAC56" s="31"/>
      <c r="AAD56" s="31"/>
      <c r="AAE56" s="31"/>
      <c r="AAF56" s="31"/>
      <c r="AAG56" s="31"/>
      <c r="AAH56" s="31"/>
      <c r="AAI56" s="31"/>
      <c r="AAJ56" s="31"/>
      <c r="AAK56" s="31"/>
      <c r="AAL56" s="31"/>
      <c r="AAM56" s="31"/>
      <c r="AAN56" s="31"/>
      <c r="AAO56" s="31"/>
      <c r="AAP56" s="31"/>
      <c r="AAQ56" s="31"/>
      <c r="AAR56" s="31"/>
      <c r="AAS56" s="31"/>
      <c r="AAT56" s="31"/>
      <c r="AAU56" s="31"/>
      <c r="AAV56" s="31"/>
      <c r="AAW56" s="31"/>
      <c r="AAX56" s="31"/>
      <c r="AAY56" s="31"/>
      <c r="AAZ56" s="31"/>
      <c r="ABA56" s="31"/>
      <c r="ABB56" s="31"/>
      <c r="ABC56" s="31"/>
      <c r="ABD56" s="31"/>
      <c r="ABE56" s="31"/>
      <c r="ABF56" s="31"/>
      <c r="ABG56" s="31"/>
      <c r="ABH56" s="31"/>
      <c r="ABI56" s="31"/>
      <c r="ABJ56" s="31"/>
      <c r="ABK56" s="31"/>
      <c r="ABL56" s="31"/>
      <c r="ABM56" s="31"/>
      <c r="ABN56" s="31"/>
      <c r="ABO56" s="31"/>
      <c r="ABP56" s="31"/>
      <c r="ABQ56" s="31"/>
      <c r="ABR56" s="31"/>
      <c r="ABS56" s="31"/>
      <c r="ABT56" s="31"/>
      <c r="ABU56" s="31"/>
      <c r="ABV56" s="31"/>
      <c r="ABW56" s="31"/>
      <c r="ABX56" s="31"/>
      <c r="ABY56" s="31"/>
      <c r="ABZ56" s="31"/>
      <c r="ACA56" s="31"/>
      <c r="ACB56" s="31"/>
      <c r="ACC56" s="31"/>
      <c r="ACD56" s="31"/>
      <c r="ACE56" s="31"/>
      <c r="ACF56" s="31"/>
      <c r="ACG56" s="31"/>
      <c r="ACH56" s="31"/>
      <c r="ACI56" s="31"/>
      <c r="ACJ56" s="31"/>
      <c r="ACK56" s="31"/>
      <c r="ACL56" s="31"/>
      <c r="ACM56" s="31"/>
      <c r="ACN56" s="31"/>
      <c r="ACO56" s="31"/>
      <c r="ACP56" s="31"/>
      <c r="ACQ56" s="31"/>
      <c r="ACR56" s="31"/>
      <c r="ACS56" s="31"/>
      <c r="ACT56" s="31"/>
      <c r="ACU56" s="31"/>
      <c r="ACV56" s="31"/>
      <c r="ACW56" s="31"/>
      <c r="ACX56" s="31"/>
      <c r="ACY56" s="31"/>
      <c r="ACZ56" s="31"/>
      <c r="ADA56" s="31"/>
      <c r="ADB56" s="31"/>
      <c r="ADC56" s="31"/>
      <c r="ADD56" s="31"/>
      <c r="ADE56" s="31"/>
      <c r="ADF56" s="31"/>
      <c r="ADG56" s="31"/>
      <c r="ADH56" s="31"/>
      <c r="ADI56" s="31"/>
      <c r="ADJ56" s="31"/>
      <c r="ADK56" s="31"/>
      <c r="ADL56" s="31"/>
      <c r="ADM56" s="31"/>
      <c r="ADN56" s="31"/>
      <c r="ADO56" s="31"/>
      <c r="ADP56" s="31"/>
      <c r="ADQ56" s="31"/>
      <c r="ADR56" s="31"/>
      <c r="ADS56" s="31"/>
      <c r="ADT56" s="31"/>
      <c r="ADU56" s="31"/>
      <c r="ADV56" s="31"/>
      <c r="ADW56" s="31"/>
      <c r="ADX56" s="31"/>
      <c r="ADY56" s="31"/>
      <c r="ADZ56" s="31"/>
      <c r="AEA56" s="31"/>
      <c r="AEB56" s="31"/>
      <c r="AEC56" s="31"/>
      <c r="AED56" s="31"/>
      <c r="AEE56" s="31"/>
      <c r="AEF56" s="31"/>
      <c r="AEG56" s="31"/>
      <c r="AEH56" s="31"/>
      <c r="AEI56" s="31"/>
      <c r="AEJ56" s="31"/>
      <c r="AEK56" s="31"/>
      <c r="AEL56" s="31"/>
      <c r="AEM56" s="31"/>
      <c r="AEN56" s="31"/>
      <c r="AEO56" s="31"/>
      <c r="AEP56" s="31"/>
      <c r="AEQ56" s="31"/>
      <c r="AER56" s="31"/>
      <c r="AES56" s="31"/>
      <c r="AET56" s="31"/>
      <c r="AEU56" s="31"/>
      <c r="AEV56" s="31"/>
      <c r="AEW56" s="31"/>
      <c r="AEX56" s="31"/>
      <c r="AEY56" s="31"/>
      <c r="AEZ56" s="31"/>
      <c r="AFA56" s="31"/>
      <c r="AFB56" s="31"/>
      <c r="AFC56" s="31"/>
      <c r="AFD56" s="31"/>
      <c r="AFE56" s="31"/>
      <c r="AFF56" s="31"/>
      <c r="AFG56" s="31"/>
      <c r="AFH56" s="31"/>
      <c r="AFI56" s="31"/>
      <c r="AFJ56" s="31"/>
      <c r="AFK56" s="31"/>
      <c r="AFL56" s="31"/>
      <c r="AFM56" s="31"/>
      <c r="AFN56" s="31"/>
      <c r="AFO56" s="31"/>
      <c r="AFP56" s="31"/>
      <c r="AFQ56" s="31"/>
      <c r="AFR56" s="31"/>
      <c r="AFS56" s="31"/>
      <c r="AFT56" s="31"/>
      <c r="AFU56" s="31"/>
      <c r="AFV56" s="31"/>
      <c r="AFW56" s="31"/>
      <c r="AFX56" s="31"/>
      <c r="AFY56" s="31"/>
      <c r="AFZ56" s="31"/>
      <c r="AGA56" s="31"/>
      <c r="AGB56" s="31"/>
      <c r="AGC56" s="31"/>
      <c r="AGD56" s="31"/>
      <c r="AGE56" s="31"/>
      <c r="AGF56" s="31"/>
      <c r="AGG56" s="31"/>
      <c r="AGH56" s="31"/>
      <c r="AGI56" s="31"/>
      <c r="AGJ56" s="31"/>
      <c r="AGK56" s="31"/>
      <c r="AGL56" s="31"/>
      <c r="AGM56" s="31"/>
      <c r="AGN56" s="31"/>
      <c r="AGO56" s="31"/>
      <c r="AGP56" s="31"/>
      <c r="AGQ56" s="31"/>
      <c r="AGR56" s="31"/>
      <c r="AGS56" s="31"/>
      <c r="AGT56" s="31"/>
      <c r="AGU56" s="31"/>
      <c r="AGV56" s="31"/>
      <c r="AGW56" s="31"/>
      <c r="AGX56" s="31"/>
      <c r="AGY56" s="31"/>
      <c r="AGZ56" s="31"/>
      <c r="AHA56" s="31"/>
      <c r="AHB56" s="31"/>
      <c r="AHC56" s="31"/>
      <c r="AHD56" s="31"/>
      <c r="AHE56" s="31"/>
      <c r="AHF56" s="31"/>
      <c r="AHG56" s="31"/>
      <c r="AHH56" s="31"/>
      <c r="AHI56" s="31"/>
      <c r="AHJ56" s="31"/>
      <c r="AHK56" s="31"/>
      <c r="AHL56" s="31"/>
      <c r="AHM56" s="31"/>
      <c r="AHN56" s="31"/>
      <c r="AHO56" s="31"/>
      <c r="AHP56" s="31"/>
      <c r="AHQ56" s="31"/>
      <c r="AHR56" s="31"/>
      <c r="AHS56" s="31"/>
      <c r="AHT56" s="31"/>
      <c r="AHU56" s="31"/>
      <c r="AHV56" s="31"/>
      <c r="AHW56" s="31"/>
      <c r="AHX56" s="31"/>
      <c r="AHY56" s="31"/>
      <c r="AHZ56" s="31"/>
      <c r="AIA56" s="31"/>
      <c r="AIB56" s="31"/>
      <c r="AIC56" s="31"/>
      <c r="AID56" s="31"/>
      <c r="AIE56" s="31"/>
      <c r="AIF56" s="31"/>
      <c r="AIG56" s="31"/>
      <c r="AIH56" s="31"/>
      <c r="AII56" s="31"/>
      <c r="AIJ56" s="31"/>
      <c r="AIK56" s="31"/>
      <c r="AIL56" s="31"/>
      <c r="AIM56" s="31"/>
      <c r="AIN56" s="31"/>
      <c r="AIO56" s="31"/>
      <c r="AIP56" s="31"/>
      <c r="AIQ56" s="31"/>
      <c r="AIR56" s="31"/>
      <c r="AIS56" s="31"/>
      <c r="AIT56" s="31"/>
      <c r="AIU56" s="31"/>
      <c r="AIV56" s="31"/>
      <c r="AIW56" s="31"/>
      <c r="AIX56" s="31"/>
      <c r="AIY56" s="31"/>
      <c r="AIZ56" s="31"/>
      <c r="AJA56" s="31"/>
      <c r="AJB56" s="31"/>
      <c r="AJC56" s="31"/>
      <c r="AJD56" s="31"/>
      <c r="AJE56" s="31"/>
      <c r="AJF56" s="31"/>
      <c r="AJG56" s="31"/>
      <c r="AJH56" s="31"/>
      <c r="AJI56" s="31"/>
      <c r="AJJ56" s="31"/>
      <c r="AJK56" s="31"/>
      <c r="AJL56" s="31"/>
      <c r="AJM56" s="31"/>
      <c r="AJN56" s="31"/>
      <c r="AJO56" s="31"/>
      <c r="AJP56" s="31"/>
      <c r="AJQ56" s="31"/>
      <c r="AJR56" s="31"/>
      <c r="AJS56" s="31"/>
      <c r="AJT56" s="31"/>
      <c r="AJU56" s="31"/>
      <c r="AJV56" s="31"/>
      <c r="AJW56" s="31"/>
      <c r="AJX56" s="31"/>
      <c r="AJY56" s="31"/>
      <c r="AJZ56" s="31"/>
      <c r="AKA56" s="31"/>
      <c r="AKB56" s="31"/>
      <c r="AKC56" s="31"/>
      <c r="AKD56" s="31"/>
      <c r="AKE56" s="31"/>
      <c r="AKF56" s="31"/>
      <c r="AKG56" s="31"/>
      <c r="AKH56" s="31"/>
      <c r="AKI56" s="31"/>
      <c r="AKJ56" s="31"/>
      <c r="AKK56" s="31"/>
      <c r="AKL56" s="31"/>
      <c r="AKM56" s="31"/>
      <c r="AKN56" s="31"/>
      <c r="AKO56" s="31"/>
      <c r="AKP56" s="31"/>
      <c r="AKQ56" s="31"/>
      <c r="AKR56" s="31"/>
      <c r="AKS56" s="31"/>
      <c r="AKT56" s="31"/>
      <c r="AKU56" s="31"/>
      <c r="AKV56" s="31"/>
      <c r="AKW56" s="31"/>
      <c r="AKX56" s="31"/>
      <c r="AKY56" s="31"/>
      <c r="AKZ56" s="31"/>
      <c r="ALA56" s="31"/>
      <c r="ALB56" s="31"/>
      <c r="ALC56" s="31"/>
      <c r="ALD56" s="31"/>
      <c r="ALE56" s="31"/>
      <c r="ALF56" s="31"/>
      <c r="ALG56" s="31"/>
      <c r="ALH56" s="31"/>
      <c r="ALI56" s="31"/>
      <c r="ALJ56" s="31"/>
      <c r="ALK56" s="31"/>
      <c r="ALL56" s="31"/>
      <c r="ALM56" s="31"/>
      <c r="ALN56" s="31"/>
      <c r="ALO56" s="31"/>
      <c r="ALP56" s="31"/>
      <c r="ALQ56" s="31"/>
      <c r="ALR56" s="31"/>
      <c r="ALS56" s="31"/>
      <c r="ALT56" s="31"/>
      <c r="ALU56" s="31"/>
      <c r="ALV56" s="31"/>
      <c r="ALW56" s="31"/>
      <c r="ALX56" s="31"/>
      <c r="ALY56" s="31"/>
      <c r="ALZ56" s="31"/>
      <c r="AMA56" s="31"/>
      <c r="AMB56" s="31"/>
      <c r="AMC56" s="31"/>
      <c r="AMD56" s="31"/>
      <c r="AME56" s="31"/>
      <c r="AMF56" s="31"/>
      <c r="AMG56" s="31"/>
      <c r="AMH56" s="31"/>
      <c r="AMI56" s="31"/>
      <c r="AMJ56" s="31"/>
      <c r="AMK56" s="31"/>
      <c r="AML56" s="31"/>
      <c r="AMM56" s="31"/>
      <c r="AMN56" s="31"/>
      <c r="AMO56" s="31"/>
      <c r="AMP56" s="31"/>
    </row>
    <row r="57" spans="1:1030" s="36" customFormat="1" x14ac:dyDescent="0.2">
      <c r="A57" s="34"/>
      <c r="B57" s="41">
        <f t="shared" si="9"/>
        <v>85</v>
      </c>
      <c r="C57" s="38"/>
      <c r="D57" s="2" t="s">
        <v>21</v>
      </c>
      <c r="E57" s="29">
        <v>86.5</v>
      </c>
      <c r="F57" s="29">
        <v>16.600000000000001</v>
      </c>
      <c r="G57" s="29">
        <v>15.3</v>
      </c>
      <c r="H57" s="18">
        <f>+[10]OIII!$I$11</f>
        <v>79.348164914873252</v>
      </c>
      <c r="I57" s="18">
        <f>+[10]OIII!$L$14</f>
        <v>40.351270463411794</v>
      </c>
      <c r="J57" s="18"/>
      <c r="K57" s="18">
        <f>+'[10]NII 5755'!$J$8</f>
        <v>113.60135138882956</v>
      </c>
      <c r="L57" s="18">
        <f>+'[10]He I 5876'!$H$11</f>
        <v>39.64581415225085</v>
      </c>
      <c r="M57" s="18">
        <f>+'[10]O I 6300'!$H$11</f>
        <v>144.39496191847272</v>
      </c>
      <c r="N57" s="18"/>
      <c r="O57" s="18">
        <f>+[10]Ha!$J$8</f>
        <v>96.860322934922664</v>
      </c>
      <c r="P57" s="18">
        <f>+[10]Ha!$M$8</f>
        <v>2442.83070682058</v>
      </c>
      <c r="Q57" s="18">
        <f>+[10]Ha!$P$8</f>
        <v>378.84976169825427</v>
      </c>
      <c r="R57" s="18"/>
      <c r="S57" s="18"/>
      <c r="T57" s="18">
        <f>+'[10]7155'!$H$7</f>
        <v>97.706220112627307</v>
      </c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  <c r="JF57" s="31"/>
      <c r="JG57" s="31"/>
      <c r="JH57" s="31"/>
      <c r="JI57" s="31"/>
      <c r="JJ57" s="31"/>
      <c r="JK57" s="31"/>
      <c r="JL57" s="31"/>
      <c r="JM57" s="31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  <c r="JY57" s="31"/>
      <c r="JZ57" s="31"/>
      <c r="KA57" s="31"/>
      <c r="KB57" s="31"/>
      <c r="KC57" s="31"/>
      <c r="KD57" s="31"/>
      <c r="KE57" s="31"/>
      <c r="KF57" s="31"/>
      <c r="KG57" s="31"/>
      <c r="KH57" s="31"/>
      <c r="KI57" s="31"/>
      <c r="KJ57" s="31"/>
      <c r="KK57" s="31"/>
      <c r="KL57" s="31"/>
      <c r="KM57" s="31"/>
      <c r="KN57" s="31"/>
      <c r="KO57" s="31"/>
      <c r="KP57" s="31"/>
      <c r="KQ57" s="31"/>
      <c r="KR57" s="31"/>
      <c r="KS57" s="31"/>
      <c r="KT57" s="31"/>
      <c r="KU57" s="31"/>
      <c r="KV57" s="31"/>
      <c r="KW57" s="31"/>
      <c r="KX57" s="31"/>
      <c r="KY57" s="31"/>
      <c r="KZ57" s="31"/>
      <c r="LA57" s="31"/>
      <c r="LB57" s="31"/>
      <c r="LC57" s="31"/>
      <c r="LD57" s="31"/>
      <c r="LE57" s="31"/>
      <c r="LF57" s="31"/>
      <c r="LG57" s="31"/>
      <c r="LH57" s="31"/>
      <c r="LI57" s="31"/>
      <c r="LJ57" s="31"/>
      <c r="LK57" s="31"/>
      <c r="LL57" s="31"/>
      <c r="LM57" s="31"/>
      <c r="LN57" s="31"/>
      <c r="LO57" s="31"/>
      <c r="LP57" s="31"/>
      <c r="LQ57" s="31"/>
      <c r="LR57" s="31"/>
      <c r="LS57" s="31"/>
      <c r="LT57" s="31"/>
      <c r="LU57" s="31"/>
      <c r="LV57" s="31"/>
      <c r="LW57" s="31"/>
      <c r="LX57" s="31"/>
      <c r="LY57" s="31"/>
      <c r="LZ57" s="31"/>
      <c r="MA57" s="31"/>
      <c r="MB57" s="31"/>
      <c r="MC57" s="31"/>
      <c r="MD57" s="31"/>
      <c r="ME57" s="31"/>
      <c r="MF57" s="31"/>
      <c r="MG57" s="31"/>
      <c r="MH57" s="31"/>
      <c r="MI57" s="31"/>
      <c r="MJ57" s="31"/>
      <c r="MK57" s="31"/>
      <c r="ML57" s="31"/>
      <c r="MM57" s="31"/>
      <c r="MN57" s="31"/>
      <c r="MO57" s="31"/>
      <c r="MP57" s="31"/>
      <c r="MQ57" s="31"/>
      <c r="MR57" s="31"/>
      <c r="MS57" s="31"/>
      <c r="MT57" s="31"/>
      <c r="MU57" s="31"/>
      <c r="MV57" s="31"/>
      <c r="MW57" s="31"/>
      <c r="MX57" s="31"/>
      <c r="MY57" s="31"/>
      <c r="MZ57" s="31"/>
      <c r="NA57" s="31"/>
      <c r="NB57" s="31"/>
      <c r="NC57" s="31"/>
      <c r="ND57" s="31"/>
      <c r="NE57" s="31"/>
      <c r="NF57" s="31"/>
      <c r="NG57" s="31"/>
      <c r="NH57" s="31"/>
      <c r="NI57" s="31"/>
      <c r="NJ57" s="31"/>
      <c r="NK57" s="31"/>
      <c r="NL57" s="31"/>
      <c r="NM57" s="31"/>
      <c r="NN57" s="31"/>
      <c r="NO57" s="31"/>
      <c r="NP57" s="31"/>
      <c r="NQ57" s="31"/>
      <c r="NR57" s="31"/>
      <c r="NS57" s="31"/>
      <c r="NT57" s="31"/>
      <c r="NU57" s="31"/>
      <c r="NV57" s="31"/>
      <c r="NW57" s="31"/>
      <c r="NX57" s="31"/>
      <c r="NY57" s="31"/>
      <c r="NZ57" s="31"/>
      <c r="OA57" s="31"/>
      <c r="OB57" s="31"/>
      <c r="OC57" s="31"/>
      <c r="OD57" s="31"/>
      <c r="OE57" s="31"/>
      <c r="OF57" s="31"/>
      <c r="OG57" s="31"/>
      <c r="OH57" s="31"/>
      <c r="OI57" s="31"/>
      <c r="OJ57" s="31"/>
      <c r="OK57" s="31"/>
      <c r="OL57" s="31"/>
      <c r="OM57" s="31"/>
      <c r="ON57" s="31"/>
      <c r="OO57" s="31"/>
      <c r="OP57" s="31"/>
      <c r="OQ57" s="31"/>
      <c r="OR57" s="31"/>
      <c r="OS57" s="31"/>
      <c r="OT57" s="31"/>
      <c r="OU57" s="31"/>
      <c r="OV57" s="31"/>
      <c r="OW57" s="31"/>
      <c r="OX57" s="31"/>
      <c r="OY57" s="31"/>
      <c r="OZ57" s="31"/>
      <c r="PA57" s="31"/>
      <c r="PB57" s="31"/>
      <c r="PC57" s="31"/>
      <c r="PD57" s="31"/>
      <c r="PE57" s="31"/>
      <c r="PF57" s="31"/>
      <c r="PG57" s="31"/>
      <c r="PH57" s="31"/>
      <c r="PI57" s="31"/>
      <c r="PJ57" s="31"/>
      <c r="PK57" s="31"/>
      <c r="PL57" s="31"/>
      <c r="PM57" s="31"/>
      <c r="PN57" s="31"/>
      <c r="PO57" s="31"/>
      <c r="PP57" s="31"/>
      <c r="PQ57" s="31"/>
      <c r="PR57" s="31"/>
      <c r="PS57" s="31"/>
      <c r="PT57" s="31"/>
      <c r="PU57" s="31"/>
      <c r="PV57" s="31"/>
      <c r="PW57" s="31"/>
      <c r="PX57" s="31"/>
      <c r="PY57" s="31"/>
      <c r="PZ57" s="31"/>
      <c r="QA57" s="31"/>
      <c r="QB57" s="31"/>
      <c r="QC57" s="31"/>
      <c r="QD57" s="31"/>
      <c r="QE57" s="31"/>
      <c r="QF57" s="31"/>
      <c r="QG57" s="31"/>
      <c r="QH57" s="31"/>
      <c r="QI57" s="31"/>
      <c r="QJ57" s="31"/>
      <c r="QK57" s="31"/>
      <c r="QL57" s="31"/>
      <c r="QM57" s="31"/>
      <c r="QN57" s="31"/>
      <c r="QO57" s="31"/>
      <c r="QP57" s="31"/>
      <c r="QQ57" s="31"/>
      <c r="QR57" s="31"/>
      <c r="QS57" s="31"/>
      <c r="QT57" s="31"/>
      <c r="QU57" s="31"/>
      <c r="QV57" s="31"/>
      <c r="QW57" s="31"/>
      <c r="QX57" s="31"/>
      <c r="QY57" s="31"/>
      <c r="QZ57" s="31"/>
      <c r="RA57" s="31"/>
      <c r="RB57" s="31"/>
      <c r="RC57" s="31"/>
      <c r="RD57" s="31"/>
      <c r="RE57" s="31"/>
      <c r="RF57" s="31"/>
      <c r="RG57" s="31"/>
      <c r="RH57" s="31"/>
      <c r="RI57" s="31"/>
      <c r="RJ57" s="31"/>
      <c r="RK57" s="31"/>
      <c r="RL57" s="31"/>
      <c r="RM57" s="31"/>
      <c r="RN57" s="31"/>
      <c r="RO57" s="31"/>
      <c r="RP57" s="31"/>
      <c r="RQ57" s="31"/>
      <c r="RR57" s="31"/>
      <c r="RS57" s="31"/>
      <c r="RT57" s="31"/>
      <c r="RU57" s="31"/>
      <c r="RV57" s="31"/>
      <c r="RW57" s="31"/>
      <c r="RX57" s="31"/>
      <c r="RY57" s="31"/>
      <c r="RZ57" s="31"/>
      <c r="SA57" s="31"/>
      <c r="SB57" s="31"/>
      <c r="SC57" s="31"/>
      <c r="SD57" s="31"/>
      <c r="SE57" s="31"/>
      <c r="SF57" s="31"/>
      <c r="SG57" s="31"/>
      <c r="SH57" s="31"/>
      <c r="SI57" s="31"/>
      <c r="SJ57" s="31"/>
      <c r="SK57" s="31"/>
      <c r="SL57" s="31"/>
      <c r="SM57" s="31"/>
      <c r="SN57" s="31"/>
      <c r="SO57" s="31"/>
      <c r="SP57" s="31"/>
      <c r="SQ57" s="31"/>
      <c r="SR57" s="31"/>
      <c r="SS57" s="31"/>
      <c r="ST57" s="31"/>
      <c r="SU57" s="31"/>
      <c r="SV57" s="31"/>
      <c r="SW57" s="31"/>
      <c r="SX57" s="31"/>
      <c r="SY57" s="31"/>
      <c r="SZ57" s="31"/>
      <c r="TA57" s="31"/>
      <c r="TB57" s="31"/>
      <c r="TC57" s="31"/>
      <c r="TD57" s="31"/>
      <c r="TE57" s="31"/>
      <c r="TF57" s="31"/>
      <c r="TG57" s="31"/>
      <c r="TH57" s="31"/>
      <c r="TI57" s="31"/>
      <c r="TJ57" s="31"/>
      <c r="TK57" s="31"/>
      <c r="TL57" s="31"/>
      <c r="TM57" s="31"/>
      <c r="TN57" s="31"/>
      <c r="TO57" s="31"/>
      <c r="TP57" s="31"/>
      <c r="TQ57" s="31"/>
      <c r="TR57" s="31"/>
      <c r="TS57" s="31"/>
      <c r="TT57" s="31"/>
      <c r="TU57" s="31"/>
      <c r="TV57" s="31"/>
      <c r="TW57" s="31"/>
      <c r="TX57" s="31"/>
      <c r="TY57" s="31"/>
      <c r="TZ57" s="31"/>
      <c r="UA57" s="31"/>
      <c r="UB57" s="31"/>
      <c r="UC57" s="31"/>
      <c r="UD57" s="31"/>
      <c r="UE57" s="31"/>
      <c r="UF57" s="31"/>
      <c r="UG57" s="31"/>
      <c r="UH57" s="31"/>
      <c r="UI57" s="31"/>
      <c r="UJ57" s="31"/>
      <c r="UK57" s="31"/>
      <c r="UL57" s="31"/>
      <c r="UM57" s="31"/>
      <c r="UN57" s="31"/>
      <c r="UO57" s="31"/>
      <c r="UP57" s="31"/>
      <c r="UQ57" s="31"/>
      <c r="UR57" s="31"/>
      <c r="US57" s="31"/>
      <c r="UT57" s="31"/>
      <c r="UU57" s="31"/>
      <c r="UV57" s="31"/>
      <c r="UW57" s="31"/>
      <c r="UX57" s="31"/>
      <c r="UY57" s="31"/>
      <c r="UZ57" s="31"/>
      <c r="VA57" s="31"/>
      <c r="VB57" s="31"/>
      <c r="VC57" s="31"/>
      <c r="VD57" s="31"/>
      <c r="VE57" s="31"/>
      <c r="VF57" s="31"/>
      <c r="VG57" s="31"/>
      <c r="VH57" s="31"/>
      <c r="VI57" s="31"/>
      <c r="VJ57" s="31"/>
      <c r="VK57" s="31"/>
      <c r="VL57" s="31"/>
      <c r="VM57" s="31"/>
      <c r="VN57" s="31"/>
      <c r="VO57" s="31"/>
      <c r="VP57" s="31"/>
      <c r="VQ57" s="31"/>
      <c r="VR57" s="31"/>
      <c r="VS57" s="31"/>
      <c r="VT57" s="31"/>
      <c r="VU57" s="31"/>
      <c r="VV57" s="31"/>
      <c r="VW57" s="31"/>
      <c r="VX57" s="31"/>
      <c r="VY57" s="31"/>
      <c r="VZ57" s="31"/>
      <c r="WA57" s="31"/>
      <c r="WB57" s="31"/>
      <c r="WC57" s="31"/>
      <c r="WD57" s="31"/>
      <c r="WE57" s="31"/>
      <c r="WF57" s="31"/>
      <c r="WG57" s="31"/>
      <c r="WH57" s="31"/>
      <c r="WI57" s="31"/>
      <c r="WJ57" s="31"/>
      <c r="WK57" s="31"/>
      <c r="WL57" s="31"/>
      <c r="WM57" s="31"/>
      <c r="WN57" s="31"/>
      <c r="WO57" s="31"/>
      <c r="WP57" s="31"/>
      <c r="WQ57" s="31"/>
      <c r="WR57" s="31"/>
      <c r="WS57" s="31"/>
      <c r="WT57" s="31"/>
      <c r="WU57" s="31"/>
      <c r="WV57" s="31"/>
      <c r="WW57" s="31"/>
      <c r="WX57" s="31"/>
      <c r="WY57" s="31"/>
      <c r="WZ57" s="31"/>
      <c r="XA57" s="31"/>
      <c r="XB57" s="31"/>
      <c r="XC57" s="31"/>
      <c r="XD57" s="31"/>
      <c r="XE57" s="31"/>
      <c r="XF57" s="31"/>
      <c r="XG57" s="31"/>
      <c r="XH57" s="31"/>
      <c r="XI57" s="31"/>
      <c r="XJ57" s="31"/>
      <c r="XK57" s="31"/>
      <c r="XL57" s="31"/>
      <c r="XM57" s="31"/>
      <c r="XN57" s="31"/>
      <c r="XO57" s="31"/>
      <c r="XP57" s="31"/>
      <c r="XQ57" s="31"/>
      <c r="XR57" s="31"/>
      <c r="XS57" s="31"/>
      <c r="XT57" s="31"/>
      <c r="XU57" s="31"/>
      <c r="XV57" s="31"/>
      <c r="XW57" s="31"/>
      <c r="XX57" s="31"/>
      <c r="XY57" s="31"/>
      <c r="XZ57" s="31"/>
      <c r="YA57" s="31"/>
      <c r="YB57" s="31"/>
      <c r="YC57" s="31"/>
      <c r="YD57" s="31"/>
      <c r="YE57" s="31"/>
      <c r="YF57" s="31"/>
      <c r="YG57" s="31"/>
      <c r="YH57" s="31"/>
      <c r="YI57" s="31"/>
      <c r="YJ57" s="31"/>
      <c r="YK57" s="31"/>
      <c r="YL57" s="31"/>
      <c r="YM57" s="31"/>
      <c r="YN57" s="31"/>
      <c r="YO57" s="31"/>
      <c r="YP57" s="31"/>
      <c r="YQ57" s="31"/>
      <c r="YR57" s="31"/>
      <c r="YS57" s="31"/>
      <c r="YT57" s="31"/>
      <c r="YU57" s="31"/>
      <c r="YV57" s="31"/>
      <c r="YW57" s="31"/>
      <c r="YX57" s="31"/>
      <c r="YY57" s="31"/>
      <c r="YZ57" s="31"/>
      <c r="ZA57" s="31"/>
      <c r="ZB57" s="31"/>
      <c r="ZC57" s="31"/>
      <c r="ZD57" s="31"/>
      <c r="ZE57" s="31"/>
      <c r="ZF57" s="31"/>
      <c r="ZG57" s="31"/>
      <c r="ZH57" s="31"/>
      <c r="ZI57" s="31"/>
      <c r="ZJ57" s="31"/>
      <c r="ZK57" s="31"/>
      <c r="ZL57" s="31"/>
      <c r="ZM57" s="31"/>
      <c r="ZN57" s="31"/>
      <c r="ZO57" s="31"/>
      <c r="ZP57" s="31"/>
      <c r="ZQ57" s="31"/>
      <c r="ZR57" s="31"/>
      <c r="ZS57" s="31"/>
      <c r="ZT57" s="31"/>
      <c r="ZU57" s="31"/>
      <c r="ZV57" s="31"/>
      <c r="ZW57" s="31"/>
      <c r="ZX57" s="31"/>
      <c r="ZY57" s="31"/>
      <c r="ZZ57" s="31"/>
      <c r="AAA57" s="31"/>
      <c r="AAB57" s="31"/>
      <c r="AAC57" s="31"/>
      <c r="AAD57" s="31"/>
      <c r="AAE57" s="31"/>
      <c r="AAF57" s="31"/>
      <c r="AAG57" s="31"/>
      <c r="AAH57" s="31"/>
      <c r="AAI57" s="31"/>
      <c r="AAJ57" s="31"/>
      <c r="AAK57" s="31"/>
      <c r="AAL57" s="31"/>
      <c r="AAM57" s="31"/>
      <c r="AAN57" s="31"/>
      <c r="AAO57" s="31"/>
      <c r="AAP57" s="31"/>
      <c r="AAQ57" s="31"/>
      <c r="AAR57" s="31"/>
      <c r="AAS57" s="31"/>
      <c r="AAT57" s="31"/>
      <c r="AAU57" s="31"/>
      <c r="AAV57" s="31"/>
      <c r="AAW57" s="31"/>
      <c r="AAX57" s="31"/>
      <c r="AAY57" s="31"/>
      <c r="AAZ57" s="31"/>
      <c r="ABA57" s="31"/>
      <c r="ABB57" s="31"/>
      <c r="ABC57" s="31"/>
      <c r="ABD57" s="31"/>
      <c r="ABE57" s="31"/>
      <c r="ABF57" s="31"/>
      <c r="ABG57" s="31"/>
      <c r="ABH57" s="31"/>
      <c r="ABI57" s="31"/>
      <c r="ABJ57" s="31"/>
      <c r="ABK57" s="31"/>
      <c r="ABL57" s="31"/>
      <c r="ABM57" s="31"/>
      <c r="ABN57" s="31"/>
      <c r="ABO57" s="31"/>
      <c r="ABP57" s="31"/>
      <c r="ABQ57" s="31"/>
      <c r="ABR57" s="31"/>
      <c r="ABS57" s="31"/>
      <c r="ABT57" s="31"/>
      <c r="ABU57" s="31"/>
      <c r="ABV57" s="31"/>
      <c r="ABW57" s="31"/>
      <c r="ABX57" s="31"/>
      <c r="ABY57" s="31"/>
      <c r="ABZ57" s="31"/>
      <c r="ACA57" s="31"/>
      <c r="ACB57" s="31"/>
      <c r="ACC57" s="31"/>
      <c r="ACD57" s="31"/>
      <c r="ACE57" s="31"/>
      <c r="ACF57" s="31"/>
      <c r="ACG57" s="31"/>
      <c r="ACH57" s="31"/>
      <c r="ACI57" s="31"/>
      <c r="ACJ57" s="31"/>
      <c r="ACK57" s="31"/>
      <c r="ACL57" s="31"/>
      <c r="ACM57" s="31"/>
      <c r="ACN57" s="31"/>
      <c r="ACO57" s="31"/>
      <c r="ACP57" s="31"/>
      <c r="ACQ57" s="31"/>
      <c r="ACR57" s="31"/>
      <c r="ACS57" s="31"/>
      <c r="ACT57" s="31"/>
      <c r="ACU57" s="31"/>
      <c r="ACV57" s="31"/>
      <c r="ACW57" s="31"/>
      <c r="ACX57" s="31"/>
      <c r="ACY57" s="31"/>
      <c r="ACZ57" s="31"/>
      <c r="ADA57" s="31"/>
      <c r="ADB57" s="31"/>
      <c r="ADC57" s="31"/>
      <c r="ADD57" s="31"/>
      <c r="ADE57" s="31"/>
      <c r="ADF57" s="31"/>
      <c r="ADG57" s="31"/>
      <c r="ADH57" s="31"/>
      <c r="ADI57" s="31"/>
      <c r="ADJ57" s="31"/>
      <c r="ADK57" s="31"/>
      <c r="ADL57" s="31"/>
      <c r="ADM57" s="31"/>
      <c r="ADN57" s="31"/>
      <c r="ADO57" s="31"/>
      <c r="ADP57" s="31"/>
      <c r="ADQ57" s="31"/>
      <c r="ADR57" s="31"/>
      <c r="ADS57" s="31"/>
      <c r="ADT57" s="31"/>
      <c r="ADU57" s="31"/>
      <c r="ADV57" s="31"/>
      <c r="ADW57" s="31"/>
      <c r="ADX57" s="31"/>
      <c r="ADY57" s="31"/>
      <c r="ADZ57" s="31"/>
      <c r="AEA57" s="31"/>
      <c r="AEB57" s="31"/>
      <c r="AEC57" s="31"/>
      <c r="AED57" s="31"/>
      <c r="AEE57" s="31"/>
      <c r="AEF57" s="31"/>
      <c r="AEG57" s="31"/>
      <c r="AEH57" s="31"/>
      <c r="AEI57" s="31"/>
      <c r="AEJ57" s="31"/>
      <c r="AEK57" s="31"/>
      <c r="AEL57" s="31"/>
      <c r="AEM57" s="31"/>
      <c r="AEN57" s="31"/>
      <c r="AEO57" s="31"/>
      <c r="AEP57" s="31"/>
      <c r="AEQ57" s="31"/>
      <c r="AER57" s="31"/>
      <c r="AES57" s="31"/>
      <c r="AET57" s="31"/>
      <c r="AEU57" s="31"/>
      <c r="AEV57" s="31"/>
      <c r="AEW57" s="31"/>
      <c r="AEX57" s="31"/>
      <c r="AEY57" s="31"/>
      <c r="AEZ57" s="31"/>
      <c r="AFA57" s="31"/>
      <c r="AFB57" s="31"/>
      <c r="AFC57" s="31"/>
      <c r="AFD57" s="31"/>
      <c r="AFE57" s="31"/>
      <c r="AFF57" s="31"/>
      <c r="AFG57" s="31"/>
      <c r="AFH57" s="31"/>
      <c r="AFI57" s="31"/>
      <c r="AFJ57" s="31"/>
      <c r="AFK57" s="31"/>
      <c r="AFL57" s="31"/>
      <c r="AFM57" s="31"/>
      <c r="AFN57" s="31"/>
      <c r="AFO57" s="31"/>
      <c r="AFP57" s="31"/>
      <c r="AFQ57" s="31"/>
      <c r="AFR57" s="31"/>
      <c r="AFS57" s="31"/>
      <c r="AFT57" s="31"/>
      <c r="AFU57" s="31"/>
      <c r="AFV57" s="31"/>
      <c r="AFW57" s="31"/>
      <c r="AFX57" s="31"/>
      <c r="AFY57" s="31"/>
      <c r="AFZ57" s="31"/>
      <c r="AGA57" s="31"/>
      <c r="AGB57" s="31"/>
      <c r="AGC57" s="31"/>
      <c r="AGD57" s="31"/>
      <c r="AGE57" s="31"/>
      <c r="AGF57" s="31"/>
      <c r="AGG57" s="31"/>
      <c r="AGH57" s="31"/>
      <c r="AGI57" s="31"/>
      <c r="AGJ57" s="31"/>
      <c r="AGK57" s="31"/>
      <c r="AGL57" s="31"/>
      <c r="AGM57" s="31"/>
      <c r="AGN57" s="31"/>
      <c r="AGO57" s="31"/>
      <c r="AGP57" s="31"/>
      <c r="AGQ57" s="31"/>
      <c r="AGR57" s="31"/>
      <c r="AGS57" s="31"/>
      <c r="AGT57" s="31"/>
      <c r="AGU57" s="31"/>
      <c r="AGV57" s="31"/>
      <c r="AGW57" s="31"/>
      <c r="AGX57" s="31"/>
      <c r="AGY57" s="31"/>
      <c r="AGZ57" s="31"/>
      <c r="AHA57" s="31"/>
      <c r="AHB57" s="31"/>
      <c r="AHC57" s="31"/>
      <c r="AHD57" s="31"/>
      <c r="AHE57" s="31"/>
      <c r="AHF57" s="31"/>
      <c r="AHG57" s="31"/>
      <c r="AHH57" s="31"/>
      <c r="AHI57" s="31"/>
      <c r="AHJ57" s="31"/>
      <c r="AHK57" s="31"/>
      <c r="AHL57" s="31"/>
      <c r="AHM57" s="31"/>
      <c r="AHN57" s="31"/>
      <c r="AHO57" s="31"/>
      <c r="AHP57" s="31"/>
      <c r="AHQ57" s="31"/>
      <c r="AHR57" s="31"/>
      <c r="AHS57" s="31"/>
      <c r="AHT57" s="31"/>
      <c r="AHU57" s="31"/>
      <c r="AHV57" s="31"/>
      <c r="AHW57" s="31"/>
      <c r="AHX57" s="31"/>
      <c r="AHY57" s="31"/>
      <c r="AHZ57" s="31"/>
      <c r="AIA57" s="31"/>
      <c r="AIB57" s="31"/>
      <c r="AIC57" s="31"/>
      <c r="AID57" s="31"/>
      <c r="AIE57" s="31"/>
      <c r="AIF57" s="31"/>
      <c r="AIG57" s="31"/>
      <c r="AIH57" s="31"/>
      <c r="AII57" s="31"/>
      <c r="AIJ57" s="31"/>
      <c r="AIK57" s="31"/>
      <c r="AIL57" s="31"/>
      <c r="AIM57" s="31"/>
      <c r="AIN57" s="31"/>
      <c r="AIO57" s="31"/>
      <c r="AIP57" s="31"/>
      <c r="AIQ57" s="31"/>
      <c r="AIR57" s="31"/>
      <c r="AIS57" s="31"/>
      <c r="AIT57" s="31"/>
      <c r="AIU57" s="31"/>
      <c r="AIV57" s="31"/>
      <c r="AIW57" s="31"/>
      <c r="AIX57" s="31"/>
      <c r="AIY57" s="31"/>
      <c r="AIZ57" s="31"/>
      <c r="AJA57" s="31"/>
      <c r="AJB57" s="31"/>
      <c r="AJC57" s="31"/>
      <c r="AJD57" s="31"/>
      <c r="AJE57" s="31"/>
      <c r="AJF57" s="31"/>
      <c r="AJG57" s="31"/>
      <c r="AJH57" s="31"/>
      <c r="AJI57" s="31"/>
      <c r="AJJ57" s="31"/>
      <c r="AJK57" s="31"/>
      <c r="AJL57" s="31"/>
      <c r="AJM57" s="31"/>
      <c r="AJN57" s="31"/>
      <c r="AJO57" s="31"/>
      <c r="AJP57" s="31"/>
      <c r="AJQ57" s="31"/>
      <c r="AJR57" s="31"/>
      <c r="AJS57" s="31"/>
      <c r="AJT57" s="31"/>
      <c r="AJU57" s="31"/>
      <c r="AJV57" s="31"/>
      <c r="AJW57" s="31"/>
      <c r="AJX57" s="31"/>
      <c r="AJY57" s="31"/>
      <c r="AJZ57" s="31"/>
      <c r="AKA57" s="31"/>
      <c r="AKB57" s="31"/>
      <c r="AKC57" s="31"/>
      <c r="AKD57" s="31"/>
      <c r="AKE57" s="31"/>
      <c r="AKF57" s="31"/>
      <c r="AKG57" s="31"/>
      <c r="AKH57" s="31"/>
      <c r="AKI57" s="31"/>
      <c r="AKJ57" s="31"/>
      <c r="AKK57" s="31"/>
      <c r="AKL57" s="31"/>
      <c r="AKM57" s="31"/>
      <c r="AKN57" s="31"/>
      <c r="AKO57" s="31"/>
      <c r="AKP57" s="31"/>
      <c r="AKQ57" s="31"/>
      <c r="AKR57" s="31"/>
      <c r="AKS57" s="31"/>
      <c r="AKT57" s="31"/>
      <c r="AKU57" s="31"/>
      <c r="AKV57" s="31"/>
      <c r="AKW57" s="31"/>
      <c r="AKX57" s="31"/>
      <c r="AKY57" s="31"/>
      <c r="AKZ57" s="31"/>
      <c r="ALA57" s="31"/>
      <c r="ALB57" s="31"/>
      <c r="ALC57" s="31"/>
      <c r="ALD57" s="31"/>
      <c r="ALE57" s="31"/>
      <c r="ALF57" s="31"/>
      <c r="ALG57" s="31"/>
      <c r="ALH57" s="31"/>
      <c r="ALI57" s="31"/>
      <c r="ALJ57" s="31"/>
      <c r="ALK57" s="31"/>
      <c r="ALL57" s="31"/>
      <c r="ALM57" s="31"/>
      <c r="ALN57" s="31"/>
      <c r="ALO57" s="31"/>
      <c r="ALP57" s="31"/>
      <c r="ALQ57" s="31"/>
      <c r="ALR57" s="31"/>
      <c r="ALS57" s="31"/>
      <c r="ALT57" s="31"/>
      <c r="ALU57" s="31"/>
      <c r="ALV57" s="31"/>
      <c r="ALW57" s="31"/>
      <c r="ALX57" s="31"/>
      <c r="ALY57" s="31"/>
      <c r="ALZ57" s="31"/>
      <c r="AMA57" s="31"/>
      <c r="AMB57" s="31"/>
      <c r="AMC57" s="31"/>
      <c r="AMD57" s="31"/>
      <c r="AME57" s="31"/>
      <c r="AMF57" s="31"/>
      <c r="AMG57" s="31"/>
      <c r="AMH57" s="31"/>
      <c r="AMI57" s="31"/>
      <c r="AMJ57" s="31"/>
      <c r="AMK57" s="31"/>
      <c r="AML57" s="31"/>
      <c r="AMM57" s="31"/>
      <c r="AMN57" s="31"/>
      <c r="AMO57" s="31"/>
      <c r="AMP57" s="31"/>
    </row>
    <row r="58" spans="1:1030" s="28" customFormat="1" x14ac:dyDescent="0.2">
      <c r="A58" s="19"/>
      <c r="B58" s="41">
        <f t="shared" si="9"/>
        <v>85</v>
      </c>
      <c r="C58" s="14"/>
      <c r="D58" s="2" t="s">
        <v>22</v>
      </c>
      <c r="E58" s="16">
        <v>100</v>
      </c>
      <c r="F58" s="16">
        <f>+F57/$E57*100</f>
        <v>19.190751445086708</v>
      </c>
      <c r="G58" s="16">
        <f>+G57/$E57*100</f>
        <v>17.687861271676301</v>
      </c>
      <c r="H58" s="16">
        <f>+H57/$E57*100</f>
        <v>91.73198256054711</v>
      </c>
      <c r="I58" s="16">
        <f>+I57/$E57*100</f>
        <v>46.648867587759298</v>
      </c>
      <c r="J58" s="16"/>
      <c r="K58" s="16">
        <f t="shared" ref="K58:Q58" si="15">+K57/$E57*100</f>
        <v>131.33104206801104</v>
      </c>
      <c r="L58" s="16">
        <f t="shared" si="15"/>
        <v>45.833311158671499</v>
      </c>
      <c r="M58" s="16">
        <f t="shared" si="15"/>
        <v>166.93059181326328</v>
      </c>
      <c r="N58" s="16">
        <f t="shared" si="15"/>
        <v>0</v>
      </c>
      <c r="O58" s="16">
        <f t="shared" si="15"/>
        <v>111.97725194788748</v>
      </c>
      <c r="P58" s="16">
        <f t="shared" si="15"/>
        <v>2824.0817419891096</v>
      </c>
      <c r="Q58" s="16">
        <f t="shared" si="15"/>
        <v>437.97660311936914</v>
      </c>
      <c r="R58" s="16"/>
      <c r="S58" s="16">
        <f>+S57/$E57*100</f>
        <v>0</v>
      </c>
      <c r="T58" s="16">
        <f>+T57/$E57*100</f>
        <v>112.95516776026278</v>
      </c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5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5"/>
      <c r="NH58" s="25"/>
      <c r="NI58" s="25"/>
      <c r="NJ58" s="25"/>
      <c r="NK58" s="25"/>
      <c r="NL58" s="25"/>
      <c r="NM58" s="25"/>
      <c r="NN58" s="25"/>
      <c r="NO58" s="25"/>
      <c r="NP58" s="25"/>
      <c r="NQ58" s="25"/>
      <c r="NR58" s="25"/>
      <c r="NS58" s="25"/>
      <c r="NT58" s="25"/>
      <c r="NU58" s="25"/>
      <c r="NV58" s="25"/>
      <c r="NW58" s="25"/>
      <c r="NX58" s="25"/>
      <c r="NY58" s="25"/>
      <c r="NZ58" s="25"/>
      <c r="OA58" s="25"/>
      <c r="OB58" s="25"/>
      <c r="OC58" s="25"/>
      <c r="OD58" s="25"/>
      <c r="OE58" s="25"/>
      <c r="OF58" s="25"/>
      <c r="OG58" s="25"/>
      <c r="OH58" s="25"/>
      <c r="OI58" s="25"/>
      <c r="OJ58" s="25"/>
      <c r="OK58" s="25"/>
      <c r="OL58" s="25"/>
      <c r="OM58" s="25"/>
      <c r="ON58" s="25"/>
      <c r="OO58" s="25"/>
      <c r="OP58" s="25"/>
      <c r="OQ58" s="25"/>
      <c r="OR58" s="25"/>
      <c r="OS58" s="25"/>
      <c r="OT58" s="25"/>
      <c r="OU58" s="25"/>
      <c r="OV58" s="25"/>
      <c r="OW58" s="25"/>
      <c r="OX58" s="25"/>
      <c r="OY58" s="25"/>
      <c r="OZ58" s="25"/>
      <c r="PA58" s="25"/>
      <c r="PB58" s="25"/>
      <c r="PC58" s="25"/>
      <c r="PD58" s="25"/>
      <c r="PE58" s="25"/>
      <c r="PF58" s="25"/>
      <c r="PG58" s="25"/>
      <c r="PH58" s="25"/>
      <c r="PI58" s="25"/>
      <c r="PJ58" s="25"/>
      <c r="PK58" s="25"/>
      <c r="PL58" s="25"/>
      <c r="PM58" s="25"/>
      <c r="PN58" s="25"/>
      <c r="PO58" s="25"/>
      <c r="PP58" s="25"/>
      <c r="PQ58" s="25"/>
      <c r="PR58" s="25"/>
      <c r="PS58" s="25"/>
      <c r="PT58" s="25"/>
      <c r="PU58" s="25"/>
      <c r="PV58" s="25"/>
      <c r="PW58" s="25"/>
      <c r="PX58" s="25"/>
      <c r="PY58" s="25"/>
      <c r="PZ58" s="25"/>
      <c r="QA58" s="25"/>
      <c r="QB58" s="25"/>
      <c r="QC58" s="25"/>
      <c r="QD58" s="25"/>
      <c r="QE58" s="25"/>
      <c r="QF58" s="25"/>
      <c r="QG58" s="25"/>
      <c r="QH58" s="25"/>
      <c r="QI58" s="25"/>
      <c r="QJ58" s="25"/>
      <c r="QK58" s="25"/>
      <c r="QL58" s="25"/>
      <c r="QM58" s="25"/>
      <c r="QN58" s="25"/>
      <c r="QO58" s="25"/>
      <c r="QP58" s="25"/>
      <c r="QQ58" s="25"/>
      <c r="QR58" s="25"/>
      <c r="QS58" s="25"/>
      <c r="QT58" s="25"/>
      <c r="QU58" s="25"/>
      <c r="QV58" s="25"/>
      <c r="QW58" s="25"/>
      <c r="QX58" s="25"/>
      <c r="QY58" s="25"/>
      <c r="QZ58" s="25"/>
      <c r="RA58" s="25"/>
      <c r="RB58" s="25"/>
      <c r="RC58" s="25"/>
      <c r="RD58" s="25"/>
      <c r="RE58" s="25"/>
      <c r="RF58" s="25"/>
      <c r="RG58" s="25"/>
      <c r="RH58" s="25"/>
      <c r="RI58" s="25"/>
      <c r="RJ58" s="25"/>
      <c r="RK58" s="25"/>
      <c r="RL58" s="25"/>
      <c r="RM58" s="25"/>
      <c r="RN58" s="25"/>
      <c r="RO58" s="25"/>
      <c r="RP58" s="25"/>
      <c r="RQ58" s="25"/>
      <c r="RR58" s="25"/>
      <c r="RS58" s="25"/>
      <c r="RT58" s="25"/>
      <c r="RU58" s="25"/>
      <c r="RV58" s="25"/>
      <c r="RW58" s="25"/>
      <c r="RX58" s="25"/>
      <c r="RY58" s="25"/>
      <c r="RZ58" s="25"/>
      <c r="SA58" s="25"/>
      <c r="SB58" s="25"/>
      <c r="SC58" s="25"/>
      <c r="SD58" s="25"/>
      <c r="SE58" s="25"/>
      <c r="SF58" s="25"/>
      <c r="SG58" s="25"/>
      <c r="SH58" s="25"/>
      <c r="SI58" s="25"/>
      <c r="SJ58" s="25"/>
      <c r="SK58" s="25"/>
      <c r="SL58" s="25"/>
      <c r="SM58" s="25"/>
      <c r="SN58" s="25"/>
      <c r="SO58" s="25"/>
      <c r="SP58" s="25"/>
      <c r="SQ58" s="25"/>
      <c r="SR58" s="25"/>
      <c r="SS58" s="25"/>
      <c r="ST58" s="25"/>
      <c r="SU58" s="25"/>
      <c r="SV58" s="25"/>
      <c r="SW58" s="25"/>
      <c r="SX58" s="25"/>
      <c r="SY58" s="25"/>
      <c r="SZ58" s="25"/>
      <c r="TA58" s="25"/>
      <c r="TB58" s="25"/>
      <c r="TC58" s="25"/>
      <c r="TD58" s="25"/>
      <c r="TE58" s="25"/>
      <c r="TF58" s="25"/>
      <c r="TG58" s="25"/>
      <c r="TH58" s="25"/>
      <c r="TI58" s="25"/>
      <c r="TJ58" s="25"/>
      <c r="TK58" s="25"/>
      <c r="TL58" s="25"/>
      <c r="TM58" s="25"/>
      <c r="TN58" s="25"/>
      <c r="TO58" s="25"/>
      <c r="TP58" s="25"/>
      <c r="TQ58" s="25"/>
      <c r="TR58" s="25"/>
      <c r="TS58" s="25"/>
      <c r="TT58" s="25"/>
      <c r="TU58" s="25"/>
      <c r="TV58" s="25"/>
      <c r="TW58" s="25"/>
      <c r="TX58" s="25"/>
      <c r="TY58" s="25"/>
      <c r="TZ58" s="25"/>
      <c r="UA58" s="25"/>
      <c r="UB58" s="25"/>
      <c r="UC58" s="25"/>
      <c r="UD58" s="25"/>
      <c r="UE58" s="25"/>
      <c r="UF58" s="25"/>
      <c r="UG58" s="25"/>
      <c r="UH58" s="25"/>
      <c r="UI58" s="25"/>
      <c r="UJ58" s="25"/>
      <c r="UK58" s="25"/>
      <c r="UL58" s="25"/>
      <c r="UM58" s="25"/>
      <c r="UN58" s="25"/>
      <c r="UO58" s="25"/>
      <c r="UP58" s="25"/>
      <c r="UQ58" s="25"/>
      <c r="UR58" s="25"/>
      <c r="US58" s="25"/>
      <c r="UT58" s="25"/>
      <c r="UU58" s="25"/>
      <c r="UV58" s="25"/>
      <c r="UW58" s="25"/>
      <c r="UX58" s="25"/>
      <c r="UY58" s="25"/>
      <c r="UZ58" s="25"/>
      <c r="VA58" s="25"/>
      <c r="VB58" s="25"/>
      <c r="VC58" s="25"/>
      <c r="VD58" s="25"/>
      <c r="VE58" s="25"/>
      <c r="VF58" s="25"/>
      <c r="VG58" s="25"/>
      <c r="VH58" s="25"/>
      <c r="VI58" s="25"/>
      <c r="VJ58" s="25"/>
      <c r="VK58" s="25"/>
      <c r="VL58" s="25"/>
      <c r="VM58" s="25"/>
      <c r="VN58" s="25"/>
      <c r="VO58" s="25"/>
      <c r="VP58" s="25"/>
      <c r="VQ58" s="25"/>
      <c r="VR58" s="25"/>
      <c r="VS58" s="25"/>
      <c r="VT58" s="25"/>
      <c r="VU58" s="25"/>
      <c r="VV58" s="25"/>
      <c r="VW58" s="25"/>
      <c r="VX58" s="25"/>
      <c r="VY58" s="25"/>
      <c r="VZ58" s="25"/>
      <c r="WA58" s="25"/>
      <c r="WB58" s="25"/>
      <c r="WC58" s="25"/>
      <c r="WD58" s="25"/>
      <c r="WE58" s="25"/>
      <c r="WF58" s="25"/>
      <c r="WG58" s="25"/>
      <c r="WH58" s="25"/>
      <c r="WI58" s="25"/>
      <c r="WJ58" s="25"/>
      <c r="WK58" s="25"/>
      <c r="WL58" s="25"/>
      <c r="WM58" s="25"/>
      <c r="WN58" s="25"/>
      <c r="WO58" s="25"/>
      <c r="WP58" s="25"/>
      <c r="WQ58" s="25"/>
      <c r="WR58" s="25"/>
      <c r="WS58" s="25"/>
      <c r="WT58" s="25"/>
      <c r="WU58" s="25"/>
      <c r="WV58" s="25"/>
      <c r="WW58" s="25"/>
      <c r="WX58" s="25"/>
      <c r="WY58" s="25"/>
      <c r="WZ58" s="25"/>
      <c r="XA58" s="25"/>
      <c r="XB58" s="25"/>
      <c r="XC58" s="25"/>
      <c r="XD58" s="25"/>
      <c r="XE58" s="25"/>
      <c r="XF58" s="25"/>
      <c r="XG58" s="25"/>
      <c r="XH58" s="25"/>
      <c r="XI58" s="25"/>
      <c r="XJ58" s="25"/>
      <c r="XK58" s="25"/>
      <c r="XL58" s="25"/>
      <c r="XM58" s="25"/>
      <c r="XN58" s="25"/>
      <c r="XO58" s="25"/>
      <c r="XP58" s="25"/>
      <c r="XQ58" s="25"/>
      <c r="XR58" s="25"/>
      <c r="XS58" s="25"/>
      <c r="XT58" s="25"/>
      <c r="XU58" s="25"/>
      <c r="XV58" s="25"/>
      <c r="XW58" s="25"/>
      <c r="XX58" s="25"/>
      <c r="XY58" s="25"/>
      <c r="XZ58" s="25"/>
      <c r="YA58" s="25"/>
      <c r="YB58" s="25"/>
      <c r="YC58" s="25"/>
      <c r="YD58" s="25"/>
      <c r="YE58" s="25"/>
      <c r="YF58" s="25"/>
      <c r="YG58" s="25"/>
      <c r="YH58" s="25"/>
      <c r="YI58" s="25"/>
      <c r="YJ58" s="25"/>
      <c r="YK58" s="25"/>
      <c r="YL58" s="25"/>
      <c r="YM58" s="25"/>
      <c r="YN58" s="25"/>
      <c r="YO58" s="25"/>
      <c r="YP58" s="25"/>
      <c r="YQ58" s="25"/>
      <c r="YR58" s="25"/>
      <c r="YS58" s="25"/>
      <c r="YT58" s="25"/>
      <c r="YU58" s="25"/>
      <c r="YV58" s="25"/>
      <c r="YW58" s="25"/>
      <c r="YX58" s="25"/>
      <c r="YY58" s="25"/>
      <c r="YZ58" s="25"/>
      <c r="ZA58" s="25"/>
      <c r="ZB58" s="25"/>
      <c r="ZC58" s="25"/>
      <c r="ZD58" s="25"/>
      <c r="ZE58" s="25"/>
      <c r="ZF58" s="25"/>
      <c r="ZG58" s="25"/>
      <c r="ZH58" s="25"/>
      <c r="ZI58" s="25"/>
      <c r="ZJ58" s="25"/>
      <c r="ZK58" s="25"/>
      <c r="ZL58" s="25"/>
      <c r="ZM58" s="25"/>
      <c r="ZN58" s="25"/>
      <c r="ZO58" s="25"/>
      <c r="ZP58" s="25"/>
      <c r="ZQ58" s="25"/>
      <c r="ZR58" s="25"/>
      <c r="ZS58" s="25"/>
      <c r="ZT58" s="25"/>
      <c r="ZU58" s="25"/>
      <c r="ZV58" s="25"/>
      <c r="ZW58" s="25"/>
      <c r="ZX58" s="25"/>
      <c r="ZY58" s="25"/>
      <c r="ZZ58" s="25"/>
      <c r="AAA58" s="25"/>
      <c r="AAB58" s="25"/>
      <c r="AAC58" s="25"/>
      <c r="AAD58" s="25"/>
      <c r="AAE58" s="25"/>
      <c r="AAF58" s="25"/>
      <c r="AAG58" s="25"/>
      <c r="AAH58" s="25"/>
      <c r="AAI58" s="25"/>
      <c r="AAJ58" s="25"/>
      <c r="AAK58" s="25"/>
      <c r="AAL58" s="25"/>
      <c r="AAM58" s="25"/>
      <c r="AAN58" s="25"/>
      <c r="AAO58" s="25"/>
      <c r="AAP58" s="25"/>
      <c r="AAQ58" s="25"/>
      <c r="AAR58" s="25"/>
      <c r="AAS58" s="25"/>
      <c r="AAT58" s="25"/>
      <c r="AAU58" s="25"/>
      <c r="AAV58" s="25"/>
      <c r="AAW58" s="25"/>
      <c r="AAX58" s="25"/>
      <c r="AAY58" s="25"/>
      <c r="AAZ58" s="25"/>
      <c r="ABA58" s="25"/>
      <c r="ABB58" s="25"/>
      <c r="ABC58" s="25"/>
      <c r="ABD58" s="25"/>
      <c r="ABE58" s="25"/>
      <c r="ABF58" s="25"/>
      <c r="ABG58" s="25"/>
      <c r="ABH58" s="25"/>
      <c r="ABI58" s="25"/>
      <c r="ABJ58" s="25"/>
      <c r="ABK58" s="25"/>
      <c r="ABL58" s="25"/>
      <c r="ABM58" s="25"/>
      <c r="ABN58" s="25"/>
      <c r="ABO58" s="25"/>
      <c r="ABP58" s="25"/>
      <c r="ABQ58" s="25"/>
      <c r="ABR58" s="25"/>
      <c r="ABS58" s="25"/>
      <c r="ABT58" s="25"/>
      <c r="ABU58" s="25"/>
      <c r="ABV58" s="25"/>
      <c r="ABW58" s="25"/>
      <c r="ABX58" s="25"/>
      <c r="ABY58" s="25"/>
      <c r="ABZ58" s="25"/>
      <c r="ACA58" s="25"/>
      <c r="ACB58" s="25"/>
      <c r="ACC58" s="25"/>
      <c r="ACD58" s="25"/>
      <c r="ACE58" s="25"/>
      <c r="ACF58" s="25"/>
      <c r="ACG58" s="25"/>
      <c r="ACH58" s="25"/>
      <c r="ACI58" s="25"/>
      <c r="ACJ58" s="25"/>
      <c r="ACK58" s="25"/>
      <c r="ACL58" s="25"/>
      <c r="ACM58" s="25"/>
      <c r="ACN58" s="25"/>
      <c r="ACO58" s="25"/>
      <c r="ACP58" s="25"/>
      <c r="ACQ58" s="25"/>
      <c r="ACR58" s="25"/>
      <c r="ACS58" s="25"/>
      <c r="ACT58" s="25"/>
      <c r="ACU58" s="25"/>
      <c r="ACV58" s="25"/>
      <c r="ACW58" s="25"/>
      <c r="ACX58" s="25"/>
      <c r="ACY58" s="25"/>
      <c r="ACZ58" s="25"/>
      <c r="ADA58" s="25"/>
      <c r="ADB58" s="25"/>
      <c r="ADC58" s="25"/>
      <c r="ADD58" s="25"/>
      <c r="ADE58" s="25"/>
      <c r="ADF58" s="25"/>
      <c r="ADG58" s="25"/>
      <c r="ADH58" s="25"/>
      <c r="ADI58" s="25"/>
      <c r="ADJ58" s="25"/>
      <c r="ADK58" s="25"/>
      <c r="ADL58" s="25"/>
      <c r="ADM58" s="25"/>
      <c r="ADN58" s="25"/>
      <c r="ADO58" s="25"/>
      <c r="ADP58" s="25"/>
      <c r="ADQ58" s="25"/>
      <c r="ADR58" s="25"/>
      <c r="ADS58" s="25"/>
      <c r="ADT58" s="25"/>
      <c r="ADU58" s="25"/>
      <c r="ADV58" s="25"/>
      <c r="ADW58" s="25"/>
      <c r="ADX58" s="25"/>
      <c r="ADY58" s="25"/>
      <c r="ADZ58" s="25"/>
      <c r="AEA58" s="25"/>
      <c r="AEB58" s="25"/>
      <c r="AEC58" s="25"/>
      <c r="AED58" s="25"/>
      <c r="AEE58" s="25"/>
      <c r="AEF58" s="25"/>
      <c r="AEG58" s="25"/>
      <c r="AEH58" s="25"/>
      <c r="AEI58" s="25"/>
      <c r="AEJ58" s="25"/>
      <c r="AEK58" s="25"/>
      <c r="AEL58" s="25"/>
      <c r="AEM58" s="25"/>
      <c r="AEN58" s="25"/>
      <c r="AEO58" s="25"/>
      <c r="AEP58" s="25"/>
      <c r="AEQ58" s="25"/>
      <c r="AER58" s="25"/>
      <c r="AES58" s="25"/>
      <c r="AET58" s="25"/>
      <c r="AEU58" s="25"/>
      <c r="AEV58" s="25"/>
      <c r="AEW58" s="25"/>
      <c r="AEX58" s="25"/>
      <c r="AEY58" s="25"/>
      <c r="AEZ58" s="25"/>
      <c r="AFA58" s="25"/>
      <c r="AFB58" s="25"/>
      <c r="AFC58" s="25"/>
      <c r="AFD58" s="25"/>
      <c r="AFE58" s="25"/>
      <c r="AFF58" s="25"/>
      <c r="AFG58" s="25"/>
      <c r="AFH58" s="25"/>
      <c r="AFI58" s="25"/>
      <c r="AFJ58" s="25"/>
      <c r="AFK58" s="25"/>
      <c r="AFL58" s="25"/>
      <c r="AFM58" s="25"/>
      <c r="AFN58" s="25"/>
      <c r="AFO58" s="25"/>
      <c r="AFP58" s="25"/>
      <c r="AFQ58" s="25"/>
      <c r="AFR58" s="25"/>
      <c r="AFS58" s="25"/>
      <c r="AFT58" s="25"/>
      <c r="AFU58" s="25"/>
      <c r="AFV58" s="25"/>
      <c r="AFW58" s="25"/>
      <c r="AFX58" s="25"/>
      <c r="AFY58" s="25"/>
      <c r="AFZ58" s="25"/>
      <c r="AGA58" s="25"/>
      <c r="AGB58" s="25"/>
      <c r="AGC58" s="25"/>
      <c r="AGD58" s="25"/>
      <c r="AGE58" s="25"/>
      <c r="AGF58" s="25"/>
      <c r="AGG58" s="25"/>
      <c r="AGH58" s="25"/>
      <c r="AGI58" s="25"/>
      <c r="AGJ58" s="25"/>
      <c r="AGK58" s="25"/>
      <c r="AGL58" s="25"/>
      <c r="AGM58" s="25"/>
      <c r="AGN58" s="25"/>
      <c r="AGO58" s="25"/>
      <c r="AGP58" s="25"/>
      <c r="AGQ58" s="25"/>
      <c r="AGR58" s="25"/>
      <c r="AGS58" s="25"/>
      <c r="AGT58" s="25"/>
      <c r="AGU58" s="25"/>
      <c r="AGV58" s="25"/>
      <c r="AGW58" s="25"/>
      <c r="AGX58" s="25"/>
      <c r="AGY58" s="25"/>
      <c r="AGZ58" s="25"/>
      <c r="AHA58" s="25"/>
      <c r="AHB58" s="25"/>
      <c r="AHC58" s="25"/>
      <c r="AHD58" s="25"/>
      <c r="AHE58" s="25"/>
      <c r="AHF58" s="25"/>
      <c r="AHG58" s="25"/>
      <c r="AHH58" s="25"/>
      <c r="AHI58" s="25"/>
      <c r="AHJ58" s="25"/>
      <c r="AHK58" s="25"/>
      <c r="AHL58" s="25"/>
      <c r="AHM58" s="25"/>
      <c r="AHN58" s="25"/>
      <c r="AHO58" s="25"/>
      <c r="AHP58" s="25"/>
      <c r="AHQ58" s="25"/>
      <c r="AHR58" s="25"/>
      <c r="AHS58" s="25"/>
      <c r="AHT58" s="25"/>
      <c r="AHU58" s="25"/>
      <c r="AHV58" s="25"/>
      <c r="AHW58" s="25"/>
      <c r="AHX58" s="25"/>
      <c r="AHY58" s="25"/>
      <c r="AHZ58" s="25"/>
      <c r="AIA58" s="25"/>
      <c r="AIB58" s="25"/>
      <c r="AIC58" s="25"/>
      <c r="AID58" s="25"/>
      <c r="AIE58" s="25"/>
      <c r="AIF58" s="25"/>
      <c r="AIG58" s="25"/>
      <c r="AIH58" s="25"/>
      <c r="AII58" s="25"/>
      <c r="AIJ58" s="25"/>
      <c r="AIK58" s="25"/>
      <c r="AIL58" s="25"/>
      <c r="AIM58" s="25"/>
      <c r="AIN58" s="25"/>
      <c r="AIO58" s="25"/>
      <c r="AIP58" s="25"/>
      <c r="AIQ58" s="25"/>
      <c r="AIR58" s="25"/>
      <c r="AIS58" s="25"/>
      <c r="AIT58" s="25"/>
      <c r="AIU58" s="25"/>
      <c r="AIV58" s="25"/>
      <c r="AIW58" s="25"/>
      <c r="AIX58" s="25"/>
      <c r="AIY58" s="25"/>
      <c r="AIZ58" s="25"/>
      <c r="AJA58" s="25"/>
      <c r="AJB58" s="25"/>
      <c r="AJC58" s="25"/>
      <c r="AJD58" s="25"/>
      <c r="AJE58" s="25"/>
      <c r="AJF58" s="25"/>
      <c r="AJG58" s="25"/>
      <c r="AJH58" s="25"/>
      <c r="AJI58" s="25"/>
      <c r="AJJ58" s="25"/>
      <c r="AJK58" s="25"/>
      <c r="AJL58" s="25"/>
      <c r="AJM58" s="25"/>
      <c r="AJN58" s="25"/>
      <c r="AJO58" s="25"/>
      <c r="AJP58" s="25"/>
      <c r="AJQ58" s="25"/>
      <c r="AJR58" s="25"/>
      <c r="AJS58" s="25"/>
      <c r="AJT58" s="25"/>
      <c r="AJU58" s="25"/>
      <c r="AJV58" s="25"/>
      <c r="AJW58" s="25"/>
      <c r="AJX58" s="25"/>
      <c r="AJY58" s="25"/>
      <c r="AJZ58" s="25"/>
      <c r="AKA58" s="25"/>
      <c r="AKB58" s="25"/>
      <c r="AKC58" s="25"/>
      <c r="AKD58" s="25"/>
      <c r="AKE58" s="25"/>
      <c r="AKF58" s="25"/>
      <c r="AKG58" s="25"/>
      <c r="AKH58" s="25"/>
      <c r="AKI58" s="25"/>
      <c r="AKJ58" s="25"/>
      <c r="AKK58" s="25"/>
      <c r="AKL58" s="25"/>
      <c r="AKM58" s="25"/>
      <c r="AKN58" s="25"/>
      <c r="AKO58" s="25"/>
      <c r="AKP58" s="25"/>
      <c r="AKQ58" s="25"/>
      <c r="AKR58" s="25"/>
      <c r="AKS58" s="25"/>
      <c r="AKT58" s="25"/>
      <c r="AKU58" s="25"/>
      <c r="AKV58" s="25"/>
      <c r="AKW58" s="25"/>
      <c r="AKX58" s="25"/>
      <c r="AKY58" s="25"/>
      <c r="AKZ58" s="25"/>
      <c r="ALA58" s="25"/>
      <c r="ALB58" s="25"/>
      <c r="ALC58" s="25"/>
      <c r="ALD58" s="25"/>
      <c r="ALE58" s="25"/>
      <c r="ALF58" s="25"/>
      <c r="ALG58" s="25"/>
      <c r="ALH58" s="25"/>
      <c r="ALI58" s="25"/>
      <c r="ALJ58" s="25"/>
      <c r="ALK58" s="25"/>
      <c r="ALL58" s="25"/>
      <c r="ALM58" s="25"/>
      <c r="ALN58" s="25"/>
      <c r="ALO58" s="25"/>
      <c r="ALP58" s="25"/>
      <c r="ALQ58" s="25"/>
      <c r="ALR58" s="25"/>
      <c r="ALS58" s="25"/>
      <c r="ALT58" s="25"/>
      <c r="ALU58" s="25"/>
      <c r="ALV58" s="25"/>
      <c r="ALW58" s="25"/>
      <c r="ALX58" s="25"/>
      <c r="ALY58" s="25"/>
      <c r="ALZ58" s="25"/>
      <c r="AMA58" s="25"/>
      <c r="AMB58" s="25"/>
      <c r="AMC58" s="25"/>
      <c r="AMD58" s="25"/>
      <c r="AME58" s="25"/>
      <c r="AMF58" s="25"/>
      <c r="AMG58" s="25"/>
      <c r="AMH58" s="25"/>
      <c r="AMI58" s="25"/>
      <c r="AMJ58" s="25"/>
      <c r="AMK58" s="25"/>
      <c r="AML58" s="25"/>
      <c r="AMM58" s="25"/>
      <c r="AMN58" s="25"/>
      <c r="AMO58" s="25"/>
      <c r="AMP58" s="25"/>
    </row>
    <row r="59" spans="1:1030" s="28" customFormat="1" x14ac:dyDescent="0.2">
      <c r="A59" s="19"/>
      <c r="B59" s="44">
        <f t="shared" si="9"/>
        <v>87</v>
      </c>
      <c r="C59" s="30">
        <v>40334</v>
      </c>
      <c r="D59" s="26" t="s">
        <v>20</v>
      </c>
      <c r="E59" s="32">
        <v>11.6</v>
      </c>
      <c r="F59" s="32">
        <v>10.4</v>
      </c>
      <c r="G59" s="32">
        <v>12.3</v>
      </c>
      <c r="H59" s="33">
        <f>+[11]OIII!$I$13</f>
        <v>9.3747206022598171</v>
      </c>
      <c r="I59" s="33">
        <f>+[11]OIII!$L$13</f>
        <v>10.211575862139547</v>
      </c>
      <c r="J59" s="33"/>
      <c r="K59" s="33">
        <f>+'[11]NII 5755'!$J$10</f>
        <v>11.518973434748238</v>
      </c>
      <c r="L59" s="33">
        <f>+'[11]He I 5876'!$H$13</f>
        <v>13.100373068646698</v>
      </c>
      <c r="M59" s="33">
        <f>+'[11]O I 6300'!$H$13</f>
        <v>9.4392473224798472</v>
      </c>
      <c r="N59" s="33"/>
      <c r="O59" s="33">
        <f>+[11]Ha!$J$10</f>
        <v>8.031166389027927</v>
      </c>
      <c r="P59" s="33">
        <f>+[11]Ha!$M$10</f>
        <v>11.774000000000001</v>
      </c>
      <c r="Q59" s="33">
        <f>+[11]Ha!$P$10</f>
        <v>11.52609313055885</v>
      </c>
      <c r="R59" s="33"/>
      <c r="S59" s="33"/>
      <c r="T59" s="33">
        <f>+'[11]7155'!$H$9</f>
        <v>9.9455099146487793</v>
      </c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25"/>
      <c r="MJ59" s="25"/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25"/>
      <c r="OG59" s="25"/>
      <c r="OH59" s="25"/>
      <c r="OI59" s="25"/>
      <c r="OJ59" s="25"/>
      <c r="OK59" s="25"/>
      <c r="OL59" s="25"/>
      <c r="OM59" s="25"/>
      <c r="ON59" s="25"/>
      <c r="OO59" s="25"/>
      <c r="OP59" s="25"/>
      <c r="OQ59" s="25"/>
      <c r="OR59" s="25"/>
      <c r="OS59" s="25"/>
      <c r="OT59" s="25"/>
      <c r="OU59" s="25"/>
      <c r="OV59" s="25"/>
      <c r="OW59" s="25"/>
      <c r="OX59" s="25"/>
      <c r="OY59" s="25"/>
      <c r="OZ59" s="25"/>
      <c r="PA59" s="25"/>
      <c r="PB59" s="25"/>
      <c r="PC59" s="25"/>
      <c r="PD59" s="25"/>
      <c r="PE59" s="25"/>
      <c r="PF59" s="25"/>
      <c r="PG59" s="25"/>
      <c r="PH59" s="25"/>
      <c r="PI59" s="25"/>
      <c r="PJ59" s="25"/>
      <c r="PK59" s="25"/>
      <c r="PL59" s="25"/>
      <c r="PM59" s="25"/>
      <c r="PN59" s="25"/>
      <c r="PO59" s="25"/>
      <c r="PP59" s="25"/>
      <c r="PQ59" s="25"/>
      <c r="PR59" s="25"/>
      <c r="PS59" s="25"/>
      <c r="PT59" s="25"/>
      <c r="PU59" s="25"/>
      <c r="PV59" s="25"/>
      <c r="PW59" s="25"/>
      <c r="PX59" s="25"/>
      <c r="PY59" s="25"/>
      <c r="PZ59" s="25"/>
      <c r="QA59" s="25"/>
      <c r="QB59" s="25"/>
      <c r="QC59" s="25"/>
      <c r="QD59" s="25"/>
      <c r="QE59" s="25"/>
      <c r="QF59" s="25"/>
      <c r="QG59" s="25"/>
      <c r="QH59" s="25"/>
      <c r="QI59" s="25"/>
      <c r="QJ59" s="25"/>
      <c r="QK59" s="25"/>
      <c r="QL59" s="25"/>
      <c r="QM59" s="25"/>
      <c r="QN59" s="25"/>
      <c r="QO59" s="25"/>
      <c r="QP59" s="25"/>
      <c r="QQ59" s="25"/>
      <c r="QR59" s="25"/>
      <c r="QS59" s="25"/>
      <c r="QT59" s="25"/>
      <c r="QU59" s="25"/>
      <c r="QV59" s="25"/>
      <c r="QW59" s="25"/>
      <c r="QX59" s="25"/>
      <c r="QY59" s="25"/>
      <c r="QZ59" s="25"/>
      <c r="RA59" s="25"/>
      <c r="RB59" s="25"/>
      <c r="RC59" s="25"/>
      <c r="RD59" s="25"/>
      <c r="RE59" s="25"/>
      <c r="RF59" s="25"/>
      <c r="RG59" s="25"/>
      <c r="RH59" s="25"/>
      <c r="RI59" s="25"/>
      <c r="RJ59" s="25"/>
      <c r="RK59" s="25"/>
      <c r="RL59" s="25"/>
      <c r="RM59" s="25"/>
      <c r="RN59" s="25"/>
      <c r="RO59" s="25"/>
      <c r="RP59" s="25"/>
      <c r="RQ59" s="25"/>
      <c r="RR59" s="25"/>
      <c r="RS59" s="25"/>
      <c r="RT59" s="25"/>
      <c r="RU59" s="25"/>
      <c r="RV59" s="25"/>
      <c r="RW59" s="25"/>
      <c r="RX59" s="25"/>
      <c r="RY59" s="25"/>
      <c r="RZ59" s="25"/>
      <c r="SA59" s="25"/>
      <c r="SB59" s="25"/>
      <c r="SC59" s="25"/>
      <c r="SD59" s="25"/>
      <c r="SE59" s="25"/>
      <c r="SF59" s="25"/>
      <c r="SG59" s="25"/>
      <c r="SH59" s="25"/>
      <c r="SI59" s="25"/>
      <c r="SJ59" s="25"/>
      <c r="SK59" s="25"/>
      <c r="SL59" s="25"/>
      <c r="SM59" s="25"/>
      <c r="SN59" s="25"/>
      <c r="SO59" s="25"/>
      <c r="SP59" s="25"/>
      <c r="SQ59" s="25"/>
      <c r="SR59" s="25"/>
      <c r="SS59" s="25"/>
      <c r="ST59" s="25"/>
      <c r="SU59" s="25"/>
      <c r="SV59" s="25"/>
      <c r="SW59" s="25"/>
      <c r="SX59" s="25"/>
      <c r="SY59" s="25"/>
      <c r="SZ59" s="25"/>
      <c r="TA59" s="25"/>
      <c r="TB59" s="25"/>
      <c r="TC59" s="25"/>
      <c r="TD59" s="25"/>
      <c r="TE59" s="25"/>
      <c r="TF59" s="25"/>
      <c r="TG59" s="25"/>
      <c r="TH59" s="25"/>
      <c r="TI59" s="25"/>
      <c r="TJ59" s="25"/>
      <c r="TK59" s="25"/>
      <c r="TL59" s="25"/>
      <c r="TM59" s="25"/>
      <c r="TN59" s="25"/>
      <c r="TO59" s="25"/>
      <c r="TP59" s="25"/>
      <c r="TQ59" s="25"/>
      <c r="TR59" s="25"/>
      <c r="TS59" s="25"/>
      <c r="TT59" s="25"/>
      <c r="TU59" s="25"/>
      <c r="TV59" s="25"/>
      <c r="TW59" s="25"/>
      <c r="TX59" s="25"/>
      <c r="TY59" s="25"/>
      <c r="TZ59" s="25"/>
      <c r="UA59" s="25"/>
      <c r="UB59" s="25"/>
      <c r="UC59" s="25"/>
      <c r="UD59" s="25"/>
      <c r="UE59" s="25"/>
      <c r="UF59" s="25"/>
      <c r="UG59" s="25"/>
      <c r="UH59" s="25"/>
      <c r="UI59" s="25"/>
      <c r="UJ59" s="25"/>
      <c r="UK59" s="25"/>
      <c r="UL59" s="25"/>
      <c r="UM59" s="25"/>
      <c r="UN59" s="25"/>
      <c r="UO59" s="25"/>
      <c r="UP59" s="25"/>
      <c r="UQ59" s="25"/>
      <c r="UR59" s="25"/>
      <c r="US59" s="25"/>
      <c r="UT59" s="25"/>
      <c r="UU59" s="25"/>
      <c r="UV59" s="25"/>
      <c r="UW59" s="25"/>
      <c r="UX59" s="25"/>
      <c r="UY59" s="25"/>
      <c r="UZ59" s="25"/>
      <c r="VA59" s="25"/>
      <c r="VB59" s="25"/>
      <c r="VC59" s="25"/>
      <c r="VD59" s="25"/>
      <c r="VE59" s="25"/>
      <c r="VF59" s="25"/>
      <c r="VG59" s="25"/>
      <c r="VH59" s="25"/>
      <c r="VI59" s="25"/>
      <c r="VJ59" s="25"/>
      <c r="VK59" s="25"/>
      <c r="VL59" s="25"/>
      <c r="VM59" s="25"/>
      <c r="VN59" s="25"/>
      <c r="VO59" s="25"/>
      <c r="VP59" s="25"/>
      <c r="VQ59" s="25"/>
      <c r="VR59" s="25"/>
      <c r="VS59" s="25"/>
      <c r="VT59" s="25"/>
      <c r="VU59" s="25"/>
      <c r="VV59" s="25"/>
      <c r="VW59" s="25"/>
      <c r="VX59" s="25"/>
      <c r="VY59" s="25"/>
      <c r="VZ59" s="25"/>
      <c r="WA59" s="25"/>
      <c r="WB59" s="25"/>
      <c r="WC59" s="25"/>
      <c r="WD59" s="25"/>
      <c r="WE59" s="25"/>
      <c r="WF59" s="25"/>
      <c r="WG59" s="25"/>
      <c r="WH59" s="25"/>
      <c r="WI59" s="25"/>
      <c r="WJ59" s="25"/>
      <c r="WK59" s="25"/>
      <c r="WL59" s="25"/>
      <c r="WM59" s="25"/>
      <c r="WN59" s="25"/>
      <c r="WO59" s="25"/>
      <c r="WP59" s="25"/>
      <c r="WQ59" s="25"/>
      <c r="WR59" s="25"/>
      <c r="WS59" s="25"/>
      <c r="WT59" s="25"/>
      <c r="WU59" s="25"/>
      <c r="WV59" s="25"/>
      <c r="WW59" s="25"/>
      <c r="WX59" s="25"/>
      <c r="WY59" s="25"/>
      <c r="WZ59" s="25"/>
      <c r="XA59" s="25"/>
      <c r="XB59" s="25"/>
      <c r="XC59" s="25"/>
      <c r="XD59" s="25"/>
      <c r="XE59" s="25"/>
      <c r="XF59" s="25"/>
      <c r="XG59" s="25"/>
      <c r="XH59" s="25"/>
      <c r="XI59" s="25"/>
      <c r="XJ59" s="25"/>
      <c r="XK59" s="25"/>
      <c r="XL59" s="25"/>
      <c r="XM59" s="25"/>
      <c r="XN59" s="25"/>
      <c r="XO59" s="25"/>
      <c r="XP59" s="25"/>
      <c r="XQ59" s="25"/>
      <c r="XR59" s="25"/>
      <c r="XS59" s="25"/>
      <c r="XT59" s="25"/>
      <c r="XU59" s="25"/>
      <c r="XV59" s="25"/>
      <c r="XW59" s="25"/>
      <c r="XX59" s="25"/>
      <c r="XY59" s="25"/>
      <c r="XZ59" s="25"/>
      <c r="YA59" s="25"/>
      <c r="YB59" s="25"/>
      <c r="YC59" s="25"/>
      <c r="YD59" s="25"/>
      <c r="YE59" s="25"/>
      <c r="YF59" s="25"/>
      <c r="YG59" s="25"/>
      <c r="YH59" s="25"/>
      <c r="YI59" s="25"/>
      <c r="YJ59" s="25"/>
      <c r="YK59" s="25"/>
      <c r="YL59" s="25"/>
      <c r="YM59" s="25"/>
      <c r="YN59" s="25"/>
      <c r="YO59" s="25"/>
      <c r="YP59" s="25"/>
      <c r="YQ59" s="25"/>
      <c r="YR59" s="25"/>
      <c r="YS59" s="25"/>
      <c r="YT59" s="25"/>
      <c r="YU59" s="25"/>
      <c r="YV59" s="25"/>
      <c r="YW59" s="25"/>
      <c r="YX59" s="25"/>
      <c r="YY59" s="25"/>
      <c r="YZ59" s="25"/>
      <c r="ZA59" s="25"/>
      <c r="ZB59" s="25"/>
      <c r="ZC59" s="25"/>
      <c r="ZD59" s="25"/>
      <c r="ZE59" s="25"/>
      <c r="ZF59" s="25"/>
      <c r="ZG59" s="25"/>
      <c r="ZH59" s="25"/>
      <c r="ZI59" s="25"/>
      <c r="ZJ59" s="25"/>
      <c r="ZK59" s="25"/>
      <c r="ZL59" s="25"/>
      <c r="ZM59" s="25"/>
      <c r="ZN59" s="25"/>
      <c r="ZO59" s="25"/>
      <c r="ZP59" s="25"/>
      <c r="ZQ59" s="25"/>
      <c r="ZR59" s="25"/>
      <c r="ZS59" s="25"/>
      <c r="ZT59" s="25"/>
      <c r="ZU59" s="25"/>
      <c r="ZV59" s="25"/>
      <c r="ZW59" s="25"/>
      <c r="ZX59" s="25"/>
      <c r="ZY59" s="25"/>
      <c r="ZZ59" s="25"/>
      <c r="AAA59" s="25"/>
      <c r="AAB59" s="25"/>
      <c r="AAC59" s="25"/>
      <c r="AAD59" s="25"/>
      <c r="AAE59" s="25"/>
      <c r="AAF59" s="25"/>
      <c r="AAG59" s="25"/>
      <c r="AAH59" s="25"/>
      <c r="AAI59" s="25"/>
      <c r="AAJ59" s="25"/>
      <c r="AAK59" s="25"/>
      <c r="AAL59" s="25"/>
      <c r="AAM59" s="25"/>
      <c r="AAN59" s="25"/>
      <c r="AAO59" s="25"/>
      <c r="AAP59" s="25"/>
      <c r="AAQ59" s="25"/>
      <c r="AAR59" s="25"/>
      <c r="AAS59" s="25"/>
      <c r="AAT59" s="25"/>
      <c r="AAU59" s="25"/>
      <c r="AAV59" s="25"/>
      <c r="AAW59" s="25"/>
      <c r="AAX59" s="25"/>
      <c r="AAY59" s="25"/>
      <c r="AAZ59" s="25"/>
      <c r="ABA59" s="25"/>
      <c r="ABB59" s="25"/>
      <c r="ABC59" s="25"/>
      <c r="ABD59" s="25"/>
      <c r="ABE59" s="25"/>
      <c r="ABF59" s="25"/>
      <c r="ABG59" s="25"/>
      <c r="ABH59" s="25"/>
      <c r="ABI59" s="25"/>
      <c r="ABJ59" s="25"/>
      <c r="ABK59" s="25"/>
      <c r="ABL59" s="25"/>
      <c r="ABM59" s="25"/>
      <c r="ABN59" s="25"/>
      <c r="ABO59" s="25"/>
      <c r="ABP59" s="25"/>
      <c r="ABQ59" s="25"/>
      <c r="ABR59" s="25"/>
      <c r="ABS59" s="25"/>
      <c r="ABT59" s="25"/>
      <c r="ABU59" s="25"/>
      <c r="ABV59" s="25"/>
      <c r="ABW59" s="25"/>
      <c r="ABX59" s="25"/>
      <c r="ABY59" s="25"/>
      <c r="ABZ59" s="25"/>
      <c r="ACA59" s="25"/>
      <c r="ACB59" s="25"/>
      <c r="ACC59" s="25"/>
      <c r="ACD59" s="25"/>
      <c r="ACE59" s="25"/>
      <c r="ACF59" s="25"/>
      <c r="ACG59" s="25"/>
      <c r="ACH59" s="25"/>
      <c r="ACI59" s="25"/>
      <c r="ACJ59" s="25"/>
      <c r="ACK59" s="25"/>
      <c r="ACL59" s="25"/>
      <c r="ACM59" s="25"/>
      <c r="ACN59" s="25"/>
      <c r="ACO59" s="25"/>
      <c r="ACP59" s="25"/>
      <c r="ACQ59" s="25"/>
      <c r="ACR59" s="25"/>
      <c r="ACS59" s="25"/>
      <c r="ACT59" s="25"/>
      <c r="ACU59" s="25"/>
      <c r="ACV59" s="25"/>
      <c r="ACW59" s="25"/>
      <c r="ACX59" s="25"/>
      <c r="ACY59" s="25"/>
      <c r="ACZ59" s="25"/>
      <c r="ADA59" s="25"/>
      <c r="ADB59" s="25"/>
      <c r="ADC59" s="25"/>
      <c r="ADD59" s="25"/>
      <c r="ADE59" s="25"/>
      <c r="ADF59" s="25"/>
      <c r="ADG59" s="25"/>
      <c r="ADH59" s="25"/>
      <c r="ADI59" s="25"/>
      <c r="ADJ59" s="25"/>
      <c r="ADK59" s="25"/>
      <c r="ADL59" s="25"/>
      <c r="ADM59" s="25"/>
      <c r="ADN59" s="25"/>
      <c r="ADO59" s="25"/>
      <c r="ADP59" s="25"/>
      <c r="ADQ59" s="25"/>
      <c r="ADR59" s="25"/>
      <c r="ADS59" s="25"/>
      <c r="ADT59" s="25"/>
      <c r="ADU59" s="25"/>
      <c r="ADV59" s="25"/>
      <c r="ADW59" s="25"/>
      <c r="ADX59" s="25"/>
      <c r="ADY59" s="25"/>
      <c r="ADZ59" s="25"/>
      <c r="AEA59" s="25"/>
      <c r="AEB59" s="25"/>
      <c r="AEC59" s="25"/>
      <c r="AED59" s="25"/>
      <c r="AEE59" s="25"/>
      <c r="AEF59" s="25"/>
      <c r="AEG59" s="25"/>
      <c r="AEH59" s="25"/>
      <c r="AEI59" s="25"/>
      <c r="AEJ59" s="25"/>
      <c r="AEK59" s="25"/>
      <c r="AEL59" s="25"/>
      <c r="AEM59" s="25"/>
      <c r="AEN59" s="25"/>
      <c r="AEO59" s="25"/>
      <c r="AEP59" s="25"/>
      <c r="AEQ59" s="25"/>
      <c r="AER59" s="25"/>
      <c r="AES59" s="25"/>
      <c r="AET59" s="25"/>
      <c r="AEU59" s="25"/>
      <c r="AEV59" s="25"/>
      <c r="AEW59" s="25"/>
      <c r="AEX59" s="25"/>
      <c r="AEY59" s="25"/>
      <c r="AEZ59" s="25"/>
      <c r="AFA59" s="25"/>
      <c r="AFB59" s="25"/>
      <c r="AFC59" s="25"/>
      <c r="AFD59" s="25"/>
      <c r="AFE59" s="25"/>
      <c r="AFF59" s="25"/>
      <c r="AFG59" s="25"/>
      <c r="AFH59" s="25"/>
      <c r="AFI59" s="25"/>
      <c r="AFJ59" s="25"/>
      <c r="AFK59" s="25"/>
      <c r="AFL59" s="25"/>
      <c r="AFM59" s="25"/>
      <c r="AFN59" s="25"/>
      <c r="AFO59" s="25"/>
      <c r="AFP59" s="25"/>
      <c r="AFQ59" s="25"/>
      <c r="AFR59" s="25"/>
      <c r="AFS59" s="25"/>
      <c r="AFT59" s="25"/>
      <c r="AFU59" s="25"/>
      <c r="AFV59" s="25"/>
      <c r="AFW59" s="25"/>
      <c r="AFX59" s="25"/>
      <c r="AFY59" s="25"/>
      <c r="AFZ59" s="25"/>
      <c r="AGA59" s="25"/>
      <c r="AGB59" s="25"/>
      <c r="AGC59" s="25"/>
      <c r="AGD59" s="25"/>
      <c r="AGE59" s="25"/>
      <c r="AGF59" s="25"/>
      <c r="AGG59" s="25"/>
      <c r="AGH59" s="25"/>
      <c r="AGI59" s="25"/>
      <c r="AGJ59" s="25"/>
      <c r="AGK59" s="25"/>
      <c r="AGL59" s="25"/>
      <c r="AGM59" s="25"/>
      <c r="AGN59" s="25"/>
      <c r="AGO59" s="25"/>
      <c r="AGP59" s="25"/>
      <c r="AGQ59" s="25"/>
      <c r="AGR59" s="25"/>
      <c r="AGS59" s="25"/>
      <c r="AGT59" s="25"/>
      <c r="AGU59" s="25"/>
      <c r="AGV59" s="25"/>
      <c r="AGW59" s="25"/>
      <c r="AGX59" s="25"/>
      <c r="AGY59" s="25"/>
      <c r="AGZ59" s="25"/>
      <c r="AHA59" s="25"/>
      <c r="AHB59" s="25"/>
      <c r="AHC59" s="25"/>
      <c r="AHD59" s="25"/>
      <c r="AHE59" s="25"/>
      <c r="AHF59" s="25"/>
      <c r="AHG59" s="25"/>
      <c r="AHH59" s="25"/>
      <c r="AHI59" s="25"/>
      <c r="AHJ59" s="25"/>
      <c r="AHK59" s="25"/>
      <c r="AHL59" s="25"/>
      <c r="AHM59" s="25"/>
      <c r="AHN59" s="25"/>
      <c r="AHO59" s="25"/>
      <c r="AHP59" s="25"/>
      <c r="AHQ59" s="25"/>
      <c r="AHR59" s="25"/>
      <c r="AHS59" s="25"/>
      <c r="AHT59" s="25"/>
      <c r="AHU59" s="25"/>
      <c r="AHV59" s="25"/>
      <c r="AHW59" s="25"/>
      <c r="AHX59" s="25"/>
      <c r="AHY59" s="25"/>
      <c r="AHZ59" s="25"/>
      <c r="AIA59" s="25"/>
      <c r="AIB59" s="25"/>
      <c r="AIC59" s="25"/>
      <c r="AID59" s="25"/>
      <c r="AIE59" s="25"/>
      <c r="AIF59" s="25"/>
      <c r="AIG59" s="25"/>
      <c r="AIH59" s="25"/>
      <c r="AII59" s="25"/>
      <c r="AIJ59" s="25"/>
      <c r="AIK59" s="25"/>
      <c r="AIL59" s="25"/>
      <c r="AIM59" s="25"/>
      <c r="AIN59" s="25"/>
      <c r="AIO59" s="25"/>
      <c r="AIP59" s="25"/>
      <c r="AIQ59" s="25"/>
      <c r="AIR59" s="25"/>
      <c r="AIS59" s="25"/>
      <c r="AIT59" s="25"/>
      <c r="AIU59" s="25"/>
      <c r="AIV59" s="25"/>
      <c r="AIW59" s="25"/>
      <c r="AIX59" s="25"/>
      <c r="AIY59" s="25"/>
      <c r="AIZ59" s="25"/>
      <c r="AJA59" s="25"/>
      <c r="AJB59" s="25"/>
      <c r="AJC59" s="25"/>
      <c r="AJD59" s="25"/>
      <c r="AJE59" s="25"/>
      <c r="AJF59" s="25"/>
      <c r="AJG59" s="25"/>
      <c r="AJH59" s="25"/>
      <c r="AJI59" s="25"/>
      <c r="AJJ59" s="25"/>
      <c r="AJK59" s="25"/>
      <c r="AJL59" s="25"/>
      <c r="AJM59" s="25"/>
      <c r="AJN59" s="25"/>
      <c r="AJO59" s="25"/>
      <c r="AJP59" s="25"/>
      <c r="AJQ59" s="25"/>
      <c r="AJR59" s="25"/>
      <c r="AJS59" s="25"/>
      <c r="AJT59" s="25"/>
      <c r="AJU59" s="25"/>
      <c r="AJV59" s="25"/>
      <c r="AJW59" s="25"/>
      <c r="AJX59" s="25"/>
      <c r="AJY59" s="25"/>
      <c r="AJZ59" s="25"/>
      <c r="AKA59" s="25"/>
      <c r="AKB59" s="25"/>
      <c r="AKC59" s="25"/>
      <c r="AKD59" s="25"/>
      <c r="AKE59" s="25"/>
      <c r="AKF59" s="25"/>
      <c r="AKG59" s="25"/>
      <c r="AKH59" s="25"/>
      <c r="AKI59" s="25"/>
      <c r="AKJ59" s="25"/>
      <c r="AKK59" s="25"/>
      <c r="AKL59" s="25"/>
      <c r="AKM59" s="25"/>
      <c r="AKN59" s="25"/>
      <c r="AKO59" s="25"/>
      <c r="AKP59" s="25"/>
      <c r="AKQ59" s="25"/>
      <c r="AKR59" s="25"/>
      <c r="AKS59" s="25"/>
      <c r="AKT59" s="25"/>
      <c r="AKU59" s="25"/>
      <c r="AKV59" s="25"/>
      <c r="AKW59" s="25"/>
      <c r="AKX59" s="25"/>
      <c r="AKY59" s="25"/>
      <c r="AKZ59" s="25"/>
      <c r="ALA59" s="25"/>
      <c r="ALB59" s="25"/>
      <c r="ALC59" s="25"/>
      <c r="ALD59" s="25"/>
      <c r="ALE59" s="25"/>
      <c r="ALF59" s="25"/>
      <c r="ALG59" s="25"/>
      <c r="ALH59" s="25"/>
      <c r="ALI59" s="25"/>
      <c r="ALJ59" s="25"/>
      <c r="ALK59" s="25"/>
      <c r="ALL59" s="25"/>
      <c r="ALM59" s="25"/>
      <c r="ALN59" s="25"/>
      <c r="ALO59" s="25"/>
      <c r="ALP59" s="25"/>
      <c r="ALQ59" s="25"/>
      <c r="ALR59" s="25"/>
      <c r="ALS59" s="25"/>
      <c r="ALT59" s="25"/>
      <c r="ALU59" s="25"/>
      <c r="ALV59" s="25"/>
      <c r="ALW59" s="25"/>
      <c r="ALX59" s="25"/>
      <c r="ALY59" s="25"/>
      <c r="ALZ59" s="25"/>
      <c r="AMA59" s="25"/>
      <c r="AMB59" s="25"/>
      <c r="AMC59" s="25"/>
      <c r="AMD59" s="25"/>
      <c r="AME59" s="25"/>
      <c r="AMF59" s="25"/>
      <c r="AMG59" s="25"/>
      <c r="AMH59" s="25"/>
      <c r="AMI59" s="25"/>
      <c r="AMJ59" s="25"/>
      <c r="AMK59" s="25"/>
      <c r="AML59" s="25"/>
      <c r="AMM59" s="25"/>
      <c r="AMN59" s="25"/>
      <c r="AMO59" s="25"/>
      <c r="AMP59" s="25"/>
    </row>
    <row r="60" spans="1:1030" s="36" customFormat="1" x14ac:dyDescent="0.2">
      <c r="A60" s="34"/>
      <c r="B60" s="44">
        <f t="shared" si="9"/>
        <v>87</v>
      </c>
      <c r="C60" s="35"/>
      <c r="D60" s="26" t="s">
        <v>21</v>
      </c>
      <c r="E60" s="32">
        <v>56.29</v>
      </c>
      <c r="F60" s="32">
        <v>14.6</v>
      </c>
      <c r="G60" s="32">
        <v>13.3</v>
      </c>
      <c r="H60" s="33">
        <f>+[11]OIII!$I$11</f>
        <v>79.348164914873252</v>
      </c>
      <c r="I60" s="33">
        <f>+[11]OIII!$L$14</f>
        <v>40.351270463411794</v>
      </c>
      <c r="J60" s="33"/>
      <c r="K60" s="33">
        <f>+'[11]NII 5755'!$J$8</f>
        <v>113.60135138882956</v>
      </c>
      <c r="L60" s="33">
        <f>+'[11]He I 5876'!$H$11</f>
        <v>39.64581415225085</v>
      </c>
      <c r="M60" s="33">
        <f>+'[11]O I 6300'!$H$11</f>
        <v>144.39496191847272</v>
      </c>
      <c r="N60" s="33"/>
      <c r="O60" s="33">
        <f>+[11]Ha!$J$8</f>
        <v>96.860322934922664</v>
      </c>
      <c r="P60" s="33">
        <f>+[11]Ha!$M$8</f>
        <v>2442.83070682058</v>
      </c>
      <c r="Q60" s="33">
        <f>+[11]Ha!$P$8</f>
        <v>378.84976169825427</v>
      </c>
      <c r="R60" s="33"/>
      <c r="S60" s="33"/>
      <c r="T60" s="33">
        <f>+'[11]7155'!$H$7</f>
        <v>97.706220112627307</v>
      </c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/>
      <c r="NG60" s="31"/>
      <c r="NH60" s="31"/>
      <c r="NI60" s="31"/>
      <c r="NJ60" s="31"/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/>
      <c r="NW60" s="31"/>
      <c r="NX60" s="31"/>
      <c r="NY60" s="31"/>
      <c r="NZ60" s="31"/>
      <c r="OA60" s="31"/>
      <c r="OB60" s="31"/>
      <c r="OC60" s="31"/>
      <c r="OD60" s="31"/>
      <c r="OE60" s="31"/>
      <c r="OF60" s="31"/>
      <c r="OG60" s="31"/>
      <c r="OH60" s="31"/>
      <c r="OI60" s="31"/>
      <c r="OJ60" s="31"/>
      <c r="OK60" s="31"/>
      <c r="OL60" s="31"/>
      <c r="OM60" s="31"/>
      <c r="ON60" s="31"/>
      <c r="OO60" s="31"/>
      <c r="OP60" s="31"/>
      <c r="OQ60" s="31"/>
      <c r="OR60" s="31"/>
      <c r="OS60" s="31"/>
      <c r="OT60" s="31"/>
      <c r="OU60" s="31"/>
      <c r="OV60" s="31"/>
      <c r="OW60" s="31"/>
      <c r="OX60" s="31"/>
      <c r="OY60" s="31"/>
      <c r="OZ60" s="31"/>
      <c r="PA60" s="31"/>
      <c r="PB60" s="31"/>
      <c r="PC60" s="31"/>
      <c r="PD60" s="31"/>
      <c r="PE60" s="31"/>
      <c r="PF60" s="31"/>
      <c r="PG60" s="31"/>
      <c r="PH60" s="31"/>
      <c r="PI60" s="31"/>
      <c r="PJ60" s="31"/>
      <c r="PK60" s="31"/>
      <c r="PL60" s="31"/>
      <c r="PM60" s="31"/>
      <c r="PN60" s="31"/>
      <c r="PO60" s="31"/>
      <c r="PP60" s="31"/>
      <c r="PQ60" s="31"/>
      <c r="PR60" s="31"/>
      <c r="PS60" s="31"/>
      <c r="PT60" s="31"/>
      <c r="PU60" s="31"/>
      <c r="PV60" s="31"/>
      <c r="PW60" s="31"/>
      <c r="PX60" s="31"/>
      <c r="PY60" s="31"/>
      <c r="PZ60" s="31"/>
      <c r="QA60" s="31"/>
      <c r="QB60" s="31"/>
      <c r="QC60" s="31"/>
      <c r="QD60" s="31"/>
      <c r="QE60" s="31"/>
      <c r="QF60" s="31"/>
      <c r="QG60" s="31"/>
      <c r="QH60" s="31"/>
      <c r="QI60" s="31"/>
      <c r="QJ60" s="31"/>
      <c r="QK60" s="31"/>
      <c r="QL60" s="31"/>
      <c r="QM60" s="31"/>
      <c r="QN60" s="31"/>
      <c r="QO60" s="31"/>
      <c r="QP60" s="31"/>
      <c r="QQ60" s="31"/>
      <c r="QR60" s="31"/>
      <c r="QS60" s="31"/>
      <c r="QT60" s="31"/>
      <c r="QU60" s="31"/>
      <c r="QV60" s="31"/>
      <c r="QW60" s="31"/>
      <c r="QX60" s="31"/>
      <c r="QY60" s="31"/>
      <c r="QZ60" s="31"/>
      <c r="RA60" s="31"/>
      <c r="RB60" s="31"/>
      <c r="RC60" s="31"/>
      <c r="RD60" s="31"/>
      <c r="RE60" s="31"/>
      <c r="RF60" s="31"/>
      <c r="RG60" s="31"/>
      <c r="RH60" s="31"/>
      <c r="RI60" s="31"/>
      <c r="RJ60" s="31"/>
      <c r="RK60" s="31"/>
      <c r="RL60" s="31"/>
      <c r="RM60" s="31"/>
      <c r="RN60" s="31"/>
      <c r="RO60" s="31"/>
      <c r="RP60" s="31"/>
      <c r="RQ60" s="31"/>
      <c r="RR60" s="31"/>
      <c r="RS60" s="31"/>
      <c r="RT60" s="31"/>
      <c r="RU60" s="31"/>
      <c r="RV60" s="31"/>
      <c r="RW60" s="31"/>
      <c r="RX60" s="31"/>
      <c r="RY60" s="31"/>
      <c r="RZ60" s="31"/>
      <c r="SA60" s="31"/>
      <c r="SB60" s="31"/>
      <c r="SC60" s="31"/>
      <c r="SD60" s="31"/>
      <c r="SE60" s="31"/>
      <c r="SF60" s="31"/>
      <c r="SG60" s="31"/>
      <c r="SH60" s="31"/>
      <c r="SI60" s="31"/>
      <c r="SJ60" s="31"/>
      <c r="SK60" s="31"/>
      <c r="SL60" s="31"/>
      <c r="SM60" s="31"/>
      <c r="SN60" s="31"/>
      <c r="SO60" s="31"/>
      <c r="SP60" s="31"/>
      <c r="SQ60" s="31"/>
      <c r="SR60" s="31"/>
      <c r="SS60" s="31"/>
      <c r="ST60" s="31"/>
      <c r="SU60" s="31"/>
      <c r="SV60" s="31"/>
      <c r="SW60" s="31"/>
      <c r="SX60" s="31"/>
      <c r="SY60" s="31"/>
      <c r="SZ60" s="31"/>
      <c r="TA60" s="31"/>
      <c r="TB60" s="31"/>
      <c r="TC60" s="31"/>
      <c r="TD60" s="31"/>
      <c r="TE60" s="31"/>
      <c r="TF60" s="31"/>
      <c r="TG60" s="31"/>
      <c r="TH60" s="31"/>
      <c r="TI60" s="31"/>
      <c r="TJ60" s="31"/>
      <c r="TK60" s="31"/>
      <c r="TL60" s="31"/>
      <c r="TM60" s="31"/>
      <c r="TN60" s="31"/>
      <c r="TO60" s="31"/>
      <c r="TP60" s="31"/>
      <c r="TQ60" s="31"/>
      <c r="TR60" s="31"/>
      <c r="TS60" s="31"/>
      <c r="TT60" s="31"/>
      <c r="TU60" s="31"/>
      <c r="TV60" s="31"/>
      <c r="TW60" s="31"/>
      <c r="TX60" s="31"/>
      <c r="TY60" s="31"/>
      <c r="TZ60" s="31"/>
      <c r="UA60" s="31"/>
      <c r="UB60" s="31"/>
      <c r="UC60" s="31"/>
      <c r="UD60" s="31"/>
      <c r="UE60" s="31"/>
      <c r="UF60" s="31"/>
      <c r="UG60" s="31"/>
      <c r="UH60" s="31"/>
      <c r="UI60" s="31"/>
      <c r="UJ60" s="31"/>
      <c r="UK60" s="31"/>
      <c r="UL60" s="31"/>
      <c r="UM60" s="31"/>
      <c r="UN60" s="31"/>
      <c r="UO60" s="31"/>
      <c r="UP60" s="31"/>
      <c r="UQ60" s="31"/>
      <c r="UR60" s="31"/>
      <c r="US60" s="31"/>
      <c r="UT60" s="31"/>
      <c r="UU60" s="31"/>
      <c r="UV60" s="31"/>
      <c r="UW60" s="31"/>
      <c r="UX60" s="31"/>
      <c r="UY60" s="31"/>
      <c r="UZ60" s="31"/>
      <c r="VA60" s="31"/>
      <c r="VB60" s="31"/>
      <c r="VC60" s="31"/>
      <c r="VD60" s="31"/>
      <c r="VE60" s="31"/>
      <c r="VF60" s="31"/>
      <c r="VG60" s="31"/>
      <c r="VH60" s="31"/>
      <c r="VI60" s="31"/>
      <c r="VJ60" s="31"/>
      <c r="VK60" s="31"/>
      <c r="VL60" s="31"/>
      <c r="VM60" s="31"/>
      <c r="VN60" s="31"/>
      <c r="VO60" s="31"/>
      <c r="VP60" s="31"/>
      <c r="VQ60" s="31"/>
      <c r="VR60" s="31"/>
      <c r="VS60" s="31"/>
      <c r="VT60" s="31"/>
      <c r="VU60" s="31"/>
      <c r="VV60" s="31"/>
      <c r="VW60" s="31"/>
      <c r="VX60" s="31"/>
      <c r="VY60" s="31"/>
      <c r="VZ60" s="31"/>
      <c r="WA60" s="31"/>
      <c r="WB60" s="31"/>
      <c r="WC60" s="31"/>
      <c r="WD60" s="31"/>
      <c r="WE60" s="31"/>
      <c r="WF60" s="31"/>
      <c r="WG60" s="31"/>
      <c r="WH60" s="31"/>
      <c r="WI60" s="31"/>
      <c r="WJ60" s="31"/>
      <c r="WK60" s="31"/>
      <c r="WL60" s="31"/>
      <c r="WM60" s="31"/>
      <c r="WN60" s="31"/>
      <c r="WO60" s="31"/>
      <c r="WP60" s="31"/>
      <c r="WQ60" s="31"/>
      <c r="WR60" s="31"/>
      <c r="WS60" s="31"/>
      <c r="WT60" s="31"/>
      <c r="WU60" s="31"/>
      <c r="WV60" s="31"/>
      <c r="WW60" s="31"/>
      <c r="WX60" s="31"/>
      <c r="WY60" s="31"/>
      <c r="WZ60" s="31"/>
      <c r="XA60" s="31"/>
      <c r="XB60" s="31"/>
      <c r="XC60" s="31"/>
      <c r="XD60" s="31"/>
      <c r="XE60" s="31"/>
      <c r="XF60" s="31"/>
      <c r="XG60" s="31"/>
      <c r="XH60" s="31"/>
      <c r="XI60" s="31"/>
      <c r="XJ60" s="31"/>
      <c r="XK60" s="31"/>
      <c r="XL60" s="31"/>
      <c r="XM60" s="31"/>
      <c r="XN60" s="31"/>
      <c r="XO60" s="31"/>
      <c r="XP60" s="31"/>
      <c r="XQ60" s="31"/>
      <c r="XR60" s="31"/>
      <c r="XS60" s="31"/>
      <c r="XT60" s="31"/>
      <c r="XU60" s="31"/>
      <c r="XV60" s="31"/>
      <c r="XW60" s="31"/>
      <c r="XX60" s="31"/>
      <c r="XY60" s="31"/>
      <c r="XZ60" s="31"/>
      <c r="YA60" s="31"/>
      <c r="YB60" s="31"/>
      <c r="YC60" s="31"/>
      <c r="YD60" s="31"/>
      <c r="YE60" s="31"/>
      <c r="YF60" s="31"/>
      <c r="YG60" s="31"/>
      <c r="YH60" s="31"/>
      <c r="YI60" s="31"/>
      <c r="YJ60" s="31"/>
      <c r="YK60" s="31"/>
      <c r="YL60" s="31"/>
      <c r="YM60" s="31"/>
      <c r="YN60" s="31"/>
      <c r="YO60" s="31"/>
      <c r="YP60" s="31"/>
      <c r="YQ60" s="31"/>
      <c r="YR60" s="31"/>
      <c r="YS60" s="31"/>
      <c r="YT60" s="31"/>
      <c r="YU60" s="31"/>
      <c r="YV60" s="31"/>
      <c r="YW60" s="31"/>
      <c r="YX60" s="31"/>
      <c r="YY60" s="31"/>
      <c r="YZ60" s="31"/>
      <c r="ZA60" s="31"/>
      <c r="ZB60" s="31"/>
      <c r="ZC60" s="31"/>
      <c r="ZD60" s="31"/>
      <c r="ZE60" s="31"/>
      <c r="ZF60" s="31"/>
      <c r="ZG60" s="31"/>
      <c r="ZH60" s="31"/>
      <c r="ZI60" s="31"/>
      <c r="ZJ60" s="31"/>
      <c r="ZK60" s="31"/>
      <c r="ZL60" s="31"/>
      <c r="ZM60" s="31"/>
      <c r="ZN60" s="31"/>
      <c r="ZO60" s="31"/>
      <c r="ZP60" s="31"/>
      <c r="ZQ60" s="31"/>
      <c r="ZR60" s="31"/>
      <c r="ZS60" s="31"/>
      <c r="ZT60" s="31"/>
      <c r="ZU60" s="31"/>
      <c r="ZV60" s="31"/>
      <c r="ZW60" s="31"/>
      <c r="ZX60" s="31"/>
      <c r="ZY60" s="31"/>
      <c r="ZZ60" s="31"/>
      <c r="AAA60" s="31"/>
      <c r="AAB60" s="31"/>
      <c r="AAC60" s="31"/>
      <c r="AAD60" s="31"/>
      <c r="AAE60" s="31"/>
      <c r="AAF60" s="31"/>
      <c r="AAG60" s="31"/>
      <c r="AAH60" s="31"/>
      <c r="AAI60" s="31"/>
      <c r="AAJ60" s="31"/>
      <c r="AAK60" s="31"/>
      <c r="AAL60" s="31"/>
      <c r="AAM60" s="31"/>
      <c r="AAN60" s="31"/>
      <c r="AAO60" s="31"/>
      <c r="AAP60" s="31"/>
      <c r="AAQ60" s="31"/>
      <c r="AAR60" s="31"/>
      <c r="AAS60" s="31"/>
      <c r="AAT60" s="31"/>
      <c r="AAU60" s="31"/>
      <c r="AAV60" s="31"/>
      <c r="AAW60" s="31"/>
      <c r="AAX60" s="31"/>
      <c r="AAY60" s="31"/>
      <c r="AAZ60" s="31"/>
      <c r="ABA60" s="31"/>
      <c r="ABB60" s="31"/>
      <c r="ABC60" s="31"/>
      <c r="ABD60" s="31"/>
      <c r="ABE60" s="31"/>
      <c r="ABF60" s="31"/>
      <c r="ABG60" s="31"/>
      <c r="ABH60" s="31"/>
      <c r="ABI60" s="31"/>
      <c r="ABJ60" s="31"/>
      <c r="ABK60" s="31"/>
      <c r="ABL60" s="31"/>
      <c r="ABM60" s="31"/>
      <c r="ABN60" s="31"/>
      <c r="ABO60" s="31"/>
      <c r="ABP60" s="31"/>
      <c r="ABQ60" s="31"/>
      <c r="ABR60" s="31"/>
      <c r="ABS60" s="31"/>
      <c r="ABT60" s="31"/>
      <c r="ABU60" s="31"/>
      <c r="ABV60" s="31"/>
      <c r="ABW60" s="31"/>
      <c r="ABX60" s="31"/>
      <c r="ABY60" s="31"/>
      <c r="ABZ60" s="31"/>
      <c r="ACA60" s="31"/>
      <c r="ACB60" s="31"/>
      <c r="ACC60" s="31"/>
      <c r="ACD60" s="31"/>
      <c r="ACE60" s="31"/>
      <c r="ACF60" s="31"/>
      <c r="ACG60" s="31"/>
      <c r="ACH60" s="31"/>
      <c r="ACI60" s="31"/>
      <c r="ACJ60" s="31"/>
      <c r="ACK60" s="31"/>
      <c r="ACL60" s="31"/>
      <c r="ACM60" s="31"/>
      <c r="ACN60" s="31"/>
      <c r="ACO60" s="31"/>
      <c r="ACP60" s="31"/>
      <c r="ACQ60" s="31"/>
      <c r="ACR60" s="31"/>
      <c r="ACS60" s="31"/>
      <c r="ACT60" s="31"/>
      <c r="ACU60" s="31"/>
      <c r="ACV60" s="31"/>
      <c r="ACW60" s="31"/>
      <c r="ACX60" s="31"/>
      <c r="ACY60" s="31"/>
      <c r="ACZ60" s="31"/>
      <c r="ADA60" s="31"/>
      <c r="ADB60" s="31"/>
      <c r="ADC60" s="31"/>
      <c r="ADD60" s="31"/>
      <c r="ADE60" s="31"/>
      <c r="ADF60" s="31"/>
      <c r="ADG60" s="31"/>
      <c r="ADH60" s="31"/>
      <c r="ADI60" s="31"/>
      <c r="ADJ60" s="31"/>
      <c r="ADK60" s="31"/>
      <c r="ADL60" s="31"/>
      <c r="ADM60" s="31"/>
      <c r="ADN60" s="31"/>
      <c r="ADO60" s="31"/>
      <c r="ADP60" s="31"/>
      <c r="ADQ60" s="31"/>
      <c r="ADR60" s="31"/>
      <c r="ADS60" s="31"/>
      <c r="ADT60" s="31"/>
      <c r="ADU60" s="31"/>
      <c r="ADV60" s="31"/>
      <c r="ADW60" s="31"/>
      <c r="ADX60" s="31"/>
      <c r="ADY60" s="31"/>
      <c r="ADZ60" s="31"/>
      <c r="AEA60" s="31"/>
      <c r="AEB60" s="31"/>
      <c r="AEC60" s="31"/>
      <c r="AED60" s="31"/>
      <c r="AEE60" s="31"/>
      <c r="AEF60" s="31"/>
      <c r="AEG60" s="31"/>
      <c r="AEH60" s="31"/>
      <c r="AEI60" s="31"/>
      <c r="AEJ60" s="31"/>
      <c r="AEK60" s="31"/>
      <c r="AEL60" s="31"/>
      <c r="AEM60" s="31"/>
      <c r="AEN60" s="31"/>
      <c r="AEO60" s="31"/>
      <c r="AEP60" s="31"/>
      <c r="AEQ60" s="31"/>
      <c r="AER60" s="31"/>
      <c r="AES60" s="31"/>
      <c r="AET60" s="31"/>
      <c r="AEU60" s="31"/>
      <c r="AEV60" s="31"/>
      <c r="AEW60" s="31"/>
      <c r="AEX60" s="31"/>
      <c r="AEY60" s="31"/>
      <c r="AEZ60" s="31"/>
      <c r="AFA60" s="31"/>
      <c r="AFB60" s="31"/>
      <c r="AFC60" s="31"/>
      <c r="AFD60" s="31"/>
      <c r="AFE60" s="31"/>
      <c r="AFF60" s="31"/>
      <c r="AFG60" s="31"/>
      <c r="AFH60" s="31"/>
      <c r="AFI60" s="31"/>
      <c r="AFJ60" s="31"/>
      <c r="AFK60" s="31"/>
      <c r="AFL60" s="31"/>
      <c r="AFM60" s="31"/>
      <c r="AFN60" s="31"/>
      <c r="AFO60" s="31"/>
      <c r="AFP60" s="31"/>
      <c r="AFQ60" s="31"/>
      <c r="AFR60" s="31"/>
      <c r="AFS60" s="31"/>
      <c r="AFT60" s="31"/>
      <c r="AFU60" s="31"/>
      <c r="AFV60" s="31"/>
      <c r="AFW60" s="31"/>
      <c r="AFX60" s="31"/>
      <c r="AFY60" s="31"/>
      <c r="AFZ60" s="31"/>
      <c r="AGA60" s="31"/>
      <c r="AGB60" s="31"/>
      <c r="AGC60" s="31"/>
      <c r="AGD60" s="31"/>
      <c r="AGE60" s="31"/>
      <c r="AGF60" s="31"/>
      <c r="AGG60" s="31"/>
      <c r="AGH60" s="31"/>
      <c r="AGI60" s="31"/>
      <c r="AGJ60" s="31"/>
      <c r="AGK60" s="31"/>
      <c r="AGL60" s="31"/>
      <c r="AGM60" s="31"/>
      <c r="AGN60" s="31"/>
      <c r="AGO60" s="31"/>
      <c r="AGP60" s="31"/>
      <c r="AGQ60" s="31"/>
      <c r="AGR60" s="31"/>
      <c r="AGS60" s="31"/>
      <c r="AGT60" s="31"/>
      <c r="AGU60" s="31"/>
      <c r="AGV60" s="31"/>
      <c r="AGW60" s="31"/>
      <c r="AGX60" s="31"/>
      <c r="AGY60" s="31"/>
      <c r="AGZ60" s="31"/>
      <c r="AHA60" s="31"/>
      <c r="AHB60" s="31"/>
      <c r="AHC60" s="31"/>
      <c r="AHD60" s="31"/>
      <c r="AHE60" s="31"/>
      <c r="AHF60" s="31"/>
      <c r="AHG60" s="31"/>
      <c r="AHH60" s="31"/>
      <c r="AHI60" s="31"/>
      <c r="AHJ60" s="31"/>
      <c r="AHK60" s="31"/>
      <c r="AHL60" s="31"/>
      <c r="AHM60" s="31"/>
      <c r="AHN60" s="31"/>
      <c r="AHO60" s="31"/>
      <c r="AHP60" s="31"/>
      <c r="AHQ60" s="31"/>
      <c r="AHR60" s="31"/>
      <c r="AHS60" s="31"/>
      <c r="AHT60" s="31"/>
      <c r="AHU60" s="31"/>
      <c r="AHV60" s="31"/>
      <c r="AHW60" s="31"/>
      <c r="AHX60" s="31"/>
      <c r="AHY60" s="31"/>
      <c r="AHZ60" s="31"/>
      <c r="AIA60" s="31"/>
      <c r="AIB60" s="31"/>
      <c r="AIC60" s="31"/>
      <c r="AID60" s="31"/>
      <c r="AIE60" s="31"/>
      <c r="AIF60" s="31"/>
      <c r="AIG60" s="31"/>
      <c r="AIH60" s="31"/>
      <c r="AII60" s="31"/>
      <c r="AIJ60" s="31"/>
      <c r="AIK60" s="31"/>
      <c r="AIL60" s="31"/>
      <c r="AIM60" s="31"/>
      <c r="AIN60" s="31"/>
      <c r="AIO60" s="31"/>
      <c r="AIP60" s="31"/>
      <c r="AIQ60" s="31"/>
      <c r="AIR60" s="31"/>
      <c r="AIS60" s="31"/>
      <c r="AIT60" s="31"/>
      <c r="AIU60" s="31"/>
      <c r="AIV60" s="31"/>
      <c r="AIW60" s="31"/>
      <c r="AIX60" s="31"/>
      <c r="AIY60" s="31"/>
      <c r="AIZ60" s="31"/>
      <c r="AJA60" s="31"/>
      <c r="AJB60" s="31"/>
      <c r="AJC60" s="31"/>
      <c r="AJD60" s="31"/>
      <c r="AJE60" s="31"/>
      <c r="AJF60" s="31"/>
      <c r="AJG60" s="31"/>
      <c r="AJH60" s="31"/>
      <c r="AJI60" s="31"/>
      <c r="AJJ60" s="31"/>
      <c r="AJK60" s="31"/>
      <c r="AJL60" s="31"/>
      <c r="AJM60" s="31"/>
      <c r="AJN60" s="31"/>
      <c r="AJO60" s="31"/>
      <c r="AJP60" s="31"/>
      <c r="AJQ60" s="31"/>
      <c r="AJR60" s="31"/>
      <c r="AJS60" s="31"/>
      <c r="AJT60" s="31"/>
      <c r="AJU60" s="31"/>
      <c r="AJV60" s="31"/>
      <c r="AJW60" s="31"/>
      <c r="AJX60" s="31"/>
      <c r="AJY60" s="31"/>
      <c r="AJZ60" s="31"/>
      <c r="AKA60" s="31"/>
      <c r="AKB60" s="31"/>
      <c r="AKC60" s="31"/>
      <c r="AKD60" s="31"/>
      <c r="AKE60" s="31"/>
      <c r="AKF60" s="31"/>
      <c r="AKG60" s="31"/>
      <c r="AKH60" s="31"/>
      <c r="AKI60" s="31"/>
      <c r="AKJ60" s="31"/>
      <c r="AKK60" s="31"/>
      <c r="AKL60" s="31"/>
      <c r="AKM60" s="31"/>
      <c r="AKN60" s="31"/>
      <c r="AKO60" s="31"/>
      <c r="AKP60" s="31"/>
      <c r="AKQ60" s="31"/>
      <c r="AKR60" s="31"/>
      <c r="AKS60" s="31"/>
      <c r="AKT60" s="31"/>
      <c r="AKU60" s="31"/>
      <c r="AKV60" s="31"/>
      <c r="AKW60" s="31"/>
      <c r="AKX60" s="31"/>
      <c r="AKY60" s="31"/>
      <c r="AKZ60" s="31"/>
      <c r="ALA60" s="31"/>
      <c r="ALB60" s="31"/>
      <c r="ALC60" s="31"/>
      <c r="ALD60" s="31"/>
      <c r="ALE60" s="31"/>
      <c r="ALF60" s="31"/>
      <c r="ALG60" s="31"/>
      <c r="ALH60" s="31"/>
      <c r="ALI60" s="31"/>
      <c r="ALJ60" s="31"/>
      <c r="ALK60" s="31"/>
      <c r="ALL60" s="31"/>
      <c r="ALM60" s="31"/>
      <c r="ALN60" s="31"/>
      <c r="ALO60" s="31"/>
      <c r="ALP60" s="31"/>
      <c r="ALQ60" s="31"/>
      <c r="ALR60" s="31"/>
      <c r="ALS60" s="31"/>
      <c r="ALT60" s="31"/>
      <c r="ALU60" s="31"/>
      <c r="ALV60" s="31"/>
      <c r="ALW60" s="31"/>
      <c r="ALX60" s="31"/>
      <c r="ALY60" s="31"/>
      <c r="ALZ60" s="31"/>
      <c r="AMA60" s="31"/>
      <c r="AMB60" s="31"/>
      <c r="AMC60" s="31"/>
      <c r="AMD60" s="31"/>
      <c r="AME60" s="31"/>
      <c r="AMF60" s="31"/>
      <c r="AMG60" s="31"/>
      <c r="AMH60" s="31"/>
      <c r="AMI60" s="31"/>
      <c r="AMJ60" s="31"/>
      <c r="AMK60" s="31"/>
      <c r="AML60" s="31"/>
      <c r="AMM60" s="31"/>
      <c r="AMN60" s="31"/>
      <c r="AMO60" s="31"/>
      <c r="AMP60" s="31"/>
    </row>
    <row r="61" spans="1:1030" s="36" customFormat="1" x14ac:dyDescent="0.2">
      <c r="A61" s="34"/>
      <c r="B61" s="44">
        <f t="shared" si="9"/>
        <v>87</v>
      </c>
      <c r="C61" s="35"/>
      <c r="D61" s="26" t="s">
        <v>22</v>
      </c>
      <c r="E61" s="27">
        <v>100</v>
      </c>
      <c r="F61" s="27">
        <f>+F60/$E60*100</f>
        <v>25.937111387457808</v>
      </c>
      <c r="G61" s="27">
        <f>+G60/$E60*100</f>
        <v>23.627642565286909</v>
      </c>
      <c r="H61" s="27">
        <f>+H60/$E60*100</f>
        <v>140.96316382105746</v>
      </c>
      <c r="I61" s="27">
        <f>+I60/$E60*100</f>
        <v>71.684616207873148</v>
      </c>
      <c r="J61" s="27"/>
      <c r="K61" s="27">
        <f t="shared" ref="K61:Q61" si="16">+K60/$E60*100</f>
        <v>201.81444552998678</v>
      </c>
      <c r="L61" s="27">
        <f t="shared" si="16"/>
        <v>70.431362857080927</v>
      </c>
      <c r="M61" s="27">
        <f t="shared" si="16"/>
        <v>256.51974048405174</v>
      </c>
      <c r="N61" s="27">
        <f t="shared" si="16"/>
        <v>0</v>
      </c>
      <c r="O61" s="27">
        <f t="shared" si="16"/>
        <v>172.07376609508378</v>
      </c>
      <c r="P61" s="27">
        <f t="shared" si="16"/>
        <v>4339.7241194183334</v>
      </c>
      <c r="Q61" s="27">
        <f t="shared" si="16"/>
        <v>673.03208686845664</v>
      </c>
      <c r="R61" s="27"/>
      <c r="S61" s="27">
        <f>+S60/$E60*100</f>
        <v>0</v>
      </c>
      <c r="T61" s="27">
        <f>+T60/$E60*100</f>
        <v>173.57651467867706</v>
      </c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  <c r="YM61" s="31"/>
      <c r="YN61" s="31"/>
      <c r="YO61" s="31"/>
      <c r="YP61" s="31"/>
      <c r="YQ61" s="31"/>
      <c r="YR61" s="31"/>
      <c r="YS61" s="31"/>
      <c r="YT61" s="31"/>
      <c r="YU61" s="31"/>
      <c r="YV61" s="31"/>
      <c r="YW61" s="31"/>
      <c r="YX61" s="31"/>
      <c r="YY61" s="31"/>
      <c r="YZ61" s="31"/>
      <c r="ZA61" s="31"/>
      <c r="ZB61" s="31"/>
      <c r="ZC61" s="31"/>
      <c r="ZD61" s="31"/>
      <c r="ZE61" s="31"/>
      <c r="ZF61" s="31"/>
      <c r="ZG61" s="31"/>
      <c r="ZH61" s="31"/>
      <c r="ZI61" s="31"/>
      <c r="ZJ61" s="31"/>
      <c r="ZK61" s="31"/>
      <c r="ZL61" s="31"/>
      <c r="ZM61" s="31"/>
      <c r="ZN61" s="31"/>
      <c r="ZO61" s="31"/>
      <c r="ZP61" s="31"/>
      <c r="ZQ61" s="31"/>
      <c r="ZR61" s="31"/>
      <c r="ZS61" s="31"/>
      <c r="ZT61" s="31"/>
      <c r="ZU61" s="31"/>
      <c r="ZV61" s="31"/>
      <c r="ZW61" s="31"/>
      <c r="ZX61" s="31"/>
      <c r="ZY61" s="31"/>
      <c r="ZZ61" s="31"/>
      <c r="AAA61" s="31"/>
      <c r="AAB61" s="31"/>
      <c r="AAC61" s="31"/>
      <c r="AAD61" s="31"/>
      <c r="AAE61" s="31"/>
      <c r="AAF61" s="31"/>
      <c r="AAG61" s="31"/>
      <c r="AAH61" s="31"/>
      <c r="AAI61" s="31"/>
      <c r="AAJ61" s="31"/>
      <c r="AAK61" s="31"/>
      <c r="AAL61" s="31"/>
      <c r="AAM61" s="31"/>
      <c r="AAN61" s="31"/>
      <c r="AAO61" s="31"/>
      <c r="AAP61" s="31"/>
      <c r="AAQ61" s="31"/>
      <c r="AAR61" s="31"/>
      <c r="AAS61" s="31"/>
      <c r="AAT61" s="31"/>
      <c r="AAU61" s="31"/>
      <c r="AAV61" s="31"/>
      <c r="AAW61" s="31"/>
      <c r="AAX61" s="31"/>
      <c r="AAY61" s="31"/>
      <c r="AAZ61" s="31"/>
      <c r="ABA61" s="31"/>
      <c r="ABB61" s="31"/>
      <c r="ABC61" s="31"/>
      <c r="ABD61" s="31"/>
      <c r="ABE61" s="31"/>
      <c r="ABF61" s="31"/>
      <c r="ABG61" s="31"/>
      <c r="ABH61" s="31"/>
      <c r="ABI61" s="31"/>
      <c r="ABJ61" s="31"/>
      <c r="ABK61" s="31"/>
      <c r="ABL61" s="31"/>
      <c r="ABM61" s="31"/>
      <c r="ABN61" s="31"/>
      <c r="ABO61" s="31"/>
      <c r="ABP61" s="31"/>
      <c r="ABQ61" s="31"/>
      <c r="ABR61" s="31"/>
      <c r="ABS61" s="31"/>
      <c r="ABT61" s="31"/>
      <c r="ABU61" s="31"/>
      <c r="ABV61" s="31"/>
      <c r="ABW61" s="31"/>
      <c r="ABX61" s="31"/>
      <c r="ABY61" s="31"/>
      <c r="ABZ61" s="31"/>
      <c r="ACA61" s="31"/>
      <c r="ACB61" s="31"/>
      <c r="ACC61" s="31"/>
      <c r="ACD61" s="31"/>
      <c r="ACE61" s="31"/>
      <c r="ACF61" s="31"/>
      <c r="ACG61" s="31"/>
      <c r="ACH61" s="31"/>
      <c r="ACI61" s="31"/>
      <c r="ACJ61" s="31"/>
      <c r="ACK61" s="31"/>
      <c r="ACL61" s="31"/>
      <c r="ACM61" s="31"/>
      <c r="ACN61" s="31"/>
      <c r="ACO61" s="31"/>
      <c r="ACP61" s="31"/>
      <c r="ACQ61" s="31"/>
      <c r="ACR61" s="31"/>
      <c r="ACS61" s="31"/>
      <c r="ACT61" s="31"/>
      <c r="ACU61" s="31"/>
      <c r="ACV61" s="31"/>
      <c r="ACW61" s="31"/>
      <c r="ACX61" s="31"/>
      <c r="ACY61" s="31"/>
      <c r="ACZ61" s="31"/>
      <c r="ADA61" s="31"/>
      <c r="ADB61" s="31"/>
      <c r="ADC61" s="31"/>
      <c r="ADD61" s="31"/>
      <c r="ADE61" s="31"/>
      <c r="ADF61" s="31"/>
      <c r="ADG61" s="31"/>
      <c r="ADH61" s="31"/>
      <c r="ADI61" s="31"/>
      <c r="ADJ61" s="31"/>
      <c r="ADK61" s="31"/>
      <c r="ADL61" s="31"/>
      <c r="ADM61" s="31"/>
      <c r="ADN61" s="31"/>
      <c r="ADO61" s="31"/>
      <c r="ADP61" s="31"/>
      <c r="ADQ61" s="31"/>
      <c r="ADR61" s="31"/>
      <c r="ADS61" s="31"/>
      <c r="ADT61" s="31"/>
      <c r="ADU61" s="31"/>
      <c r="ADV61" s="31"/>
      <c r="ADW61" s="31"/>
      <c r="ADX61" s="31"/>
      <c r="ADY61" s="31"/>
      <c r="ADZ61" s="31"/>
      <c r="AEA61" s="31"/>
      <c r="AEB61" s="31"/>
      <c r="AEC61" s="31"/>
      <c r="AED61" s="31"/>
      <c r="AEE61" s="31"/>
      <c r="AEF61" s="31"/>
      <c r="AEG61" s="31"/>
      <c r="AEH61" s="31"/>
      <c r="AEI61" s="31"/>
      <c r="AEJ61" s="31"/>
      <c r="AEK61" s="31"/>
      <c r="AEL61" s="31"/>
      <c r="AEM61" s="31"/>
      <c r="AEN61" s="31"/>
      <c r="AEO61" s="31"/>
      <c r="AEP61" s="31"/>
      <c r="AEQ61" s="31"/>
      <c r="AER61" s="31"/>
      <c r="AES61" s="31"/>
      <c r="AET61" s="31"/>
      <c r="AEU61" s="31"/>
      <c r="AEV61" s="31"/>
      <c r="AEW61" s="31"/>
      <c r="AEX61" s="31"/>
      <c r="AEY61" s="31"/>
      <c r="AEZ61" s="31"/>
      <c r="AFA61" s="31"/>
      <c r="AFB61" s="31"/>
      <c r="AFC61" s="31"/>
      <c r="AFD61" s="31"/>
      <c r="AFE61" s="31"/>
      <c r="AFF61" s="31"/>
      <c r="AFG61" s="31"/>
      <c r="AFH61" s="31"/>
      <c r="AFI61" s="31"/>
      <c r="AFJ61" s="31"/>
      <c r="AFK61" s="31"/>
      <c r="AFL61" s="31"/>
      <c r="AFM61" s="31"/>
      <c r="AFN61" s="31"/>
      <c r="AFO61" s="31"/>
      <c r="AFP61" s="31"/>
      <c r="AFQ61" s="31"/>
      <c r="AFR61" s="31"/>
      <c r="AFS61" s="31"/>
      <c r="AFT61" s="31"/>
      <c r="AFU61" s="31"/>
      <c r="AFV61" s="31"/>
      <c r="AFW61" s="31"/>
      <c r="AFX61" s="31"/>
      <c r="AFY61" s="31"/>
      <c r="AFZ61" s="31"/>
      <c r="AGA61" s="31"/>
      <c r="AGB61" s="31"/>
      <c r="AGC61" s="31"/>
      <c r="AGD61" s="31"/>
      <c r="AGE61" s="31"/>
      <c r="AGF61" s="31"/>
      <c r="AGG61" s="31"/>
      <c r="AGH61" s="31"/>
      <c r="AGI61" s="31"/>
      <c r="AGJ61" s="31"/>
      <c r="AGK61" s="31"/>
      <c r="AGL61" s="31"/>
      <c r="AGM61" s="31"/>
      <c r="AGN61" s="31"/>
      <c r="AGO61" s="31"/>
      <c r="AGP61" s="31"/>
      <c r="AGQ61" s="31"/>
      <c r="AGR61" s="31"/>
      <c r="AGS61" s="31"/>
      <c r="AGT61" s="31"/>
      <c r="AGU61" s="31"/>
      <c r="AGV61" s="31"/>
      <c r="AGW61" s="31"/>
      <c r="AGX61" s="31"/>
      <c r="AGY61" s="31"/>
      <c r="AGZ61" s="31"/>
      <c r="AHA61" s="31"/>
      <c r="AHB61" s="31"/>
      <c r="AHC61" s="31"/>
      <c r="AHD61" s="31"/>
      <c r="AHE61" s="31"/>
      <c r="AHF61" s="31"/>
      <c r="AHG61" s="31"/>
      <c r="AHH61" s="31"/>
      <c r="AHI61" s="31"/>
      <c r="AHJ61" s="31"/>
      <c r="AHK61" s="31"/>
      <c r="AHL61" s="31"/>
      <c r="AHM61" s="31"/>
      <c r="AHN61" s="31"/>
      <c r="AHO61" s="31"/>
      <c r="AHP61" s="31"/>
      <c r="AHQ61" s="31"/>
      <c r="AHR61" s="31"/>
      <c r="AHS61" s="31"/>
      <c r="AHT61" s="31"/>
      <c r="AHU61" s="31"/>
      <c r="AHV61" s="31"/>
      <c r="AHW61" s="31"/>
      <c r="AHX61" s="31"/>
      <c r="AHY61" s="31"/>
      <c r="AHZ61" s="31"/>
      <c r="AIA61" s="31"/>
      <c r="AIB61" s="31"/>
      <c r="AIC61" s="31"/>
      <c r="AID61" s="31"/>
      <c r="AIE61" s="31"/>
      <c r="AIF61" s="31"/>
      <c r="AIG61" s="31"/>
      <c r="AIH61" s="31"/>
      <c r="AII61" s="31"/>
      <c r="AIJ61" s="31"/>
      <c r="AIK61" s="31"/>
      <c r="AIL61" s="31"/>
      <c r="AIM61" s="31"/>
      <c r="AIN61" s="31"/>
      <c r="AIO61" s="31"/>
      <c r="AIP61" s="31"/>
      <c r="AIQ61" s="31"/>
      <c r="AIR61" s="31"/>
      <c r="AIS61" s="31"/>
      <c r="AIT61" s="31"/>
      <c r="AIU61" s="31"/>
      <c r="AIV61" s="31"/>
      <c r="AIW61" s="31"/>
      <c r="AIX61" s="31"/>
      <c r="AIY61" s="31"/>
      <c r="AIZ61" s="31"/>
      <c r="AJA61" s="31"/>
      <c r="AJB61" s="31"/>
      <c r="AJC61" s="31"/>
      <c r="AJD61" s="31"/>
      <c r="AJE61" s="31"/>
      <c r="AJF61" s="31"/>
      <c r="AJG61" s="31"/>
      <c r="AJH61" s="31"/>
      <c r="AJI61" s="31"/>
      <c r="AJJ61" s="31"/>
      <c r="AJK61" s="31"/>
      <c r="AJL61" s="31"/>
      <c r="AJM61" s="31"/>
      <c r="AJN61" s="31"/>
      <c r="AJO61" s="31"/>
      <c r="AJP61" s="31"/>
      <c r="AJQ61" s="31"/>
      <c r="AJR61" s="31"/>
      <c r="AJS61" s="31"/>
      <c r="AJT61" s="31"/>
      <c r="AJU61" s="31"/>
      <c r="AJV61" s="31"/>
      <c r="AJW61" s="31"/>
      <c r="AJX61" s="31"/>
      <c r="AJY61" s="31"/>
      <c r="AJZ61" s="31"/>
      <c r="AKA61" s="31"/>
      <c r="AKB61" s="31"/>
      <c r="AKC61" s="31"/>
      <c r="AKD61" s="31"/>
      <c r="AKE61" s="31"/>
      <c r="AKF61" s="31"/>
      <c r="AKG61" s="31"/>
      <c r="AKH61" s="31"/>
      <c r="AKI61" s="31"/>
      <c r="AKJ61" s="31"/>
      <c r="AKK61" s="31"/>
      <c r="AKL61" s="31"/>
      <c r="AKM61" s="31"/>
      <c r="AKN61" s="31"/>
      <c r="AKO61" s="31"/>
      <c r="AKP61" s="31"/>
      <c r="AKQ61" s="31"/>
      <c r="AKR61" s="31"/>
      <c r="AKS61" s="31"/>
      <c r="AKT61" s="31"/>
      <c r="AKU61" s="31"/>
      <c r="AKV61" s="31"/>
      <c r="AKW61" s="31"/>
      <c r="AKX61" s="31"/>
      <c r="AKY61" s="31"/>
      <c r="AKZ61" s="31"/>
      <c r="ALA61" s="31"/>
      <c r="ALB61" s="31"/>
      <c r="ALC61" s="31"/>
      <c r="ALD61" s="31"/>
      <c r="ALE61" s="31"/>
      <c r="ALF61" s="31"/>
      <c r="ALG61" s="31"/>
      <c r="ALH61" s="31"/>
      <c r="ALI61" s="31"/>
      <c r="ALJ61" s="31"/>
      <c r="ALK61" s="31"/>
      <c r="ALL61" s="31"/>
      <c r="ALM61" s="31"/>
      <c r="ALN61" s="31"/>
      <c r="ALO61" s="31"/>
      <c r="ALP61" s="31"/>
      <c r="ALQ61" s="31"/>
      <c r="ALR61" s="31"/>
      <c r="ALS61" s="31"/>
      <c r="ALT61" s="31"/>
      <c r="ALU61" s="31"/>
      <c r="ALV61" s="31"/>
      <c r="ALW61" s="31"/>
      <c r="ALX61" s="31"/>
      <c r="ALY61" s="31"/>
      <c r="ALZ61" s="31"/>
      <c r="AMA61" s="31"/>
      <c r="AMB61" s="31"/>
      <c r="AMC61" s="31"/>
      <c r="AMD61" s="31"/>
      <c r="AME61" s="31"/>
      <c r="AMF61" s="31"/>
      <c r="AMG61" s="31"/>
      <c r="AMH61" s="31"/>
      <c r="AMI61" s="31"/>
      <c r="AMJ61" s="31"/>
      <c r="AMK61" s="31"/>
      <c r="AML61" s="31"/>
      <c r="AMM61" s="31"/>
      <c r="AMN61" s="31"/>
      <c r="AMO61" s="31"/>
      <c r="AMP61" s="31"/>
    </row>
    <row r="62" spans="1:1030" s="28" customFormat="1" x14ac:dyDescent="0.2">
      <c r="A62" s="19"/>
      <c r="B62" s="44">
        <f t="shared" si="9"/>
        <v>95</v>
      </c>
      <c r="C62" s="17">
        <v>40342</v>
      </c>
      <c r="D62" s="26" t="s">
        <v>20</v>
      </c>
      <c r="E62" s="29"/>
      <c r="F62" s="29"/>
      <c r="G62" s="29"/>
      <c r="H62" s="18">
        <f>+[12]OIII!$I$13</f>
        <v>9.6008910853533767</v>
      </c>
      <c r="I62" s="18">
        <f>+[12]OIII!$L$13</f>
        <v>12.525336818239222</v>
      </c>
      <c r="J62" s="18"/>
      <c r="K62" s="18">
        <f>+'[12]NII 5755'!$J$10</f>
        <v>13.795490110349341</v>
      </c>
      <c r="L62" s="18">
        <f>+'[12]He I 5876'!$H$13</f>
        <v>12.037418805148276</v>
      </c>
      <c r="M62" s="18">
        <f>+'[12]O I 6300'!$H$13</f>
        <v>9.0487590743788378</v>
      </c>
      <c r="N62" s="18"/>
      <c r="O62" s="18">
        <f>+[12]Ha!$J$10</f>
        <v>7.0976141170458762</v>
      </c>
      <c r="P62" s="18">
        <f>+[12]Ha!$M$10</f>
        <v>11.679014834940348</v>
      </c>
      <c r="Q62" s="18">
        <f>+[12]Ha!$P$10</f>
        <v>10.556528948192961</v>
      </c>
      <c r="R62" s="18"/>
      <c r="S62" s="18"/>
      <c r="T62" s="18">
        <f>+'[12]7155'!$H$9</f>
        <v>8.8670087606619088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25"/>
      <c r="LK62" s="25"/>
      <c r="LL62" s="25"/>
      <c r="LM62" s="25"/>
      <c r="LN62" s="25"/>
      <c r="LO62" s="25"/>
      <c r="LP62" s="25"/>
      <c r="LQ62" s="25"/>
      <c r="LR62" s="25"/>
      <c r="LS62" s="25"/>
      <c r="LT62" s="25"/>
      <c r="LU62" s="25"/>
      <c r="LV62" s="25"/>
      <c r="LW62" s="25"/>
      <c r="LX62" s="25"/>
      <c r="LY62" s="25"/>
      <c r="LZ62" s="25"/>
      <c r="MA62" s="25"/>
      <c r="MB62" s="25"/>
      <c r="MC62" s="25"/>
      <c r="MD62" s="25"/>
      <c r="ME62" s="25"/>
      <c r="MF62" s="25"/>
      <c r="MG62" s="25"/>
      <c r="MH62" s="25"/>
      <c r="MI62" s="25"/>
      <c r="MJ62" s="25"/>
      <c r="MK62" s="25"/>
      <c r="ML62" s="25"/>
      <c r="MM62" s="25"/>
      <c r="MN62" s="25"/>
      <c r="MO62" s="25"/>
      <c r="MP62" s="25"/>
      <c r="MQ62" s="25"/>
      <c r="MR62" s="25"/>
      <c r="MS62" s="25"/>
      <c r="MT62" s="25"/>
      <c r="MU62" s="25"/>
      <c r="MV62" s="25"/>
      <c r="MW62" s="25"/>
      <c r="MX62" s="25"/>
      <c r="MY62" s="25"/>
      <c r="MZ62" s="25"/>
      <c r="NA62" s="25"/>
      <c r="NB62" s="25"/>
      <c r="NC62" s="25"/>
      <c r="ND62" s="25"/>
      <c r="NE62" s="25"/>
      <c r="NF62" s="25"/>
      <c r="NG62" s="25"/>
      <c r="NH62" s="25"/>
      <c r="NI62" s="25"/>
      <c r="NJ62" s="25"/>
      <c r="NK62" s="25"/>
      <c r="NL62" s="25"/>
      <c r="NM62" s="25"/>
      <c r="NN62" s="25"/>
      <c r="NO62" s="25"/>
      <c r="NP62" s="25"/>
      <c r="NQ62" s="25"/>
      <c r="NR62" s="25"/>
      <c r="NS62" s="25"/>
      <c r="NT62" s="25"/>
      <c r="NU62" s="25"/>
      <c r="NV62" s="25"/>
      <c r="NW62" s="25"/>
      <c r="NX62" s="25"/>
      <c r="NY62" s="25"/>
      <c r="NZ62" s="25"/>
      <c r="OA62" s="25"/>
      <c r="OB62" s="25"/>
      <c r="OC62" s="25"/>
      <c r="OD62" s="25"/>
      <c r="OE62" s="25"/>
      <c r="OF62" s="25"/>
      <c r="OG62" s="25"/>
      <c r="OH62" s="25"/>
      <c r="OI62" s="25"/>
      <c r="OJ62" s="25"/>
      <c r="OK62" s="25"/>
      <c r="OL62" s="25"/>
      <c r="OM62" s="25"/>
      <c r="ON62" s="25"/>
      <c r="OO62" s="25"/>
      <c r="OP62" s="25"/>
      <c r="OQ62" s="25"/>
      <c r="OR62" s="25"/>
      <c r="OS62" s="25"/>
      <c r="OT62" s="25"/>
      <c r="OU62" s="25"/>
      <c r="OV62" s="25"/>
      <c r="OW62" s="25"/>
      <c r="OX62" s="25"/>
      <c r="OY62" s="25"/>
      <c r="OZ62" s="25"/>
      <c r="PA62" s="25"/>
      <c r="PB62" s="25"/>
      <c r="PC62" s="25"/>
      <c r="PD62" s="25"/>
      <c r="PE62" s="25"/>
      <c r="PF62" s="25"/>
      <c r="PG62" s="25"/>
      <c r="PH62" s="25"/>
      <c r="PI62" s="25"/>
      <c r="PJ62" s="25"/>
      <c r="PK62" s="25"/>
      <c r="PL62" s="25"/>
      <c r="PM62" s="25"/>
      <c r="PN62" s="25"/>
      <c r="PO62" s="25"/>
      <c r="PP62" s="25"/>
      <c r="PQ62" s="25"/>
      <c r="PR62" s="25"/>
      <c r="PS62" s="25"/>
      <c r="PT62" s="25"/>
      <c r="PU62" s="25"/>
      <c r="PV62" s="25"/>
      <c r="PW62" s="25"/>
      <c r="PX62" s="25"/>
      <c r="PY62" s="25"/>
      <c r="PZ62" s="25"/>
      <c r="QA62" s="25"/>
      <c r="QB62" s="25"/>
      <c r="QC62" s="25"/>
      <c r="QD62" s="25"/>
      <c r="QE62" s="25"/>
      <c r="QF62" s="25"/>
      <c r="QG62" s="25"/>
      <c r="QH62" s="25"/>
      <c r="QI62" s="25"/>
      <c r="QJ62" s="25"/>
      <c r="QK62" s="25"/>
      <c r="QL62" s="25"/>
      <c r="QM62" s="25"/>
      <c r="QN62" s="25"/>
      <c r="QO62" s="25"/>
      <c r="QP62" s="25"/>
      <c r="QQ62" s="25"/>
      <c r="QR62" s="25"/>
      <c r="QS62" s="25"/>
      <c r="QT62" s="25"/>
      <c r="QU62" s="25"/>
      <c r="QV62" s="25"/>
      <c r="QW62" s="25"/>
      <c r="QX62" s="25"/>
      <c r="QY62" s="25"/>
      <c r="QZ62" s="25"/>
      <c r="RA62" s="25"/>
      <c r="RB62" s="25"/>
      <c r="RC62" s="25"/>
      <c r="RD62" s="25"/>
      <c r="RE62" s="25"/>
      <c r="RF62" s="25"/>
      <c r="RG62" s="25"/>
      <c r="RH62" s="25"/>
      <c r="RI62" s="25"/>
      <c r="RJ62" s="25"/>
      <c r="RK62" s="25"/>
      <c r="RL62" s="25"/>
      <c r="RM62" s="25"/>
      <c r="RN62" s="25"/>
      <c r="RO62" s="25"/>
      <c r="RP62" s="25"/>
      <c r="RQ62" s="25"/>
      <c r="RR62" s="25"/>
      <c r="RS62" s="25"/>
      <c r="RT62" s="25"/>
      <c r="RU62" s="25"/>
      <c r="RV62" s="25"/>
      <c r="RW62" s="25"/>
      <c r="RX62" s="25"/>
      <c r="RY62" s="25"/>
      <c r="RZ62" s="25"/>
      <c r="SA62" s="25"/>
      <c r="SB62" s="25"/>
      <c r="SC62" s="25"/>
      <c r="SD62" s="25"/>
      <c r="SE62" s="25"/>
      <c r="SF62" s="25"/>
      <c r="SG62" s="25"/>
      <c r="SH62" s="25"/>
      <c r="SI62" s="25"/>
      <c r="SJ62" s="25"/>
      <c r="SK62" s="25"/>
      <c r="SL62" s="25"/>
      <c r="SM62" s="25"/>
      <c r="SN62" s="25"/>
      <c r="SO62" s="25"/>
      <c r="SP62" s="25"/>
      <c r="SQ62" s="25"/>
      <c r="SR62" s="25"/>
      <c r="SS62" s="25"/>
      <c r="ST62" s="25"/>
      <c r="SU62" s="25"/>
      <c r="SV62" s="25"/>
      <c r="SW62" s="25"/>
      <c r="SX62" s="25"/>
      <c r="SY62" s="25"/>
      <c r="SZ62" s="25"/>
      <c r="TA62" s="25"/>
      <c r="TB62" s="25"/>
      <c r="TC62" s="25"/>
      <c r="TD62" s="25"/>
      <c r="TE62" s="25"/>
      <c r="TF62" s="25"/>
      <c r="TG62" s="25"/>
      <c r="TH62" s="25"/>
      <c r="TI62" s="25"/>
      <c r="TJ62" s="25"/>
      <c r="TK62" s="25"/>
      <c r="TL62" s="25"/>
      <c r="TM62" s="25"/>
      <c r="TN62" s="25"/>
      <c r="TO62" s="25"/>
      <c r="TP62" s="25"/>
      <c r="TQ62" s="25"/>
      <c r="TR62" s="25"/>
      <c r="TS62" s="25"/>
      <c r="TT62" s="25"/>
      <c r="TU62" s="25"/>
      <c r="TV62" s="25"/>
      <c r="TW62" s="25"/>
      <c r="TX62" s="25"/>
      <c r="TY62" s="25"/>
      <c r="TZ62" s="25"/>
      <c r="UA62" s="25"/>
      <c r="UB62" s="25"/>
      <c r="UC62" s="25"/>
      <c r="UD62" s="25"/>
      <c r="UE62" s="25"/>
      <c r="UF62" s="25"/>
      <c r="UG62" s="25"/>
      <c r="UH62" s="25"/>
      <c r="UI62" s="25"/>
      <c r="UJ62" s="25"/>
      <c r="UK62" s="25"/>
      <c r="UL62" s="25"/>
      <c r="UM62" s="25"/>
      <c r="UN62" s="25"/>
      <c r="UO62" s="25"/>
      <c r="UP62" s="25"/>
      <c r="UQ62" s="25"/>
      <c r="UR62" s="25"/>
      <c r="US62" s="25"/>
      <c r="UT62" s="25"/>
      <c r="UU62" s="25"/>
      <c r="UV62" s="25"/>
      <c r="UW62" s="25"/>
      <c r="UX62" s="25"/>
      <c r="UY62" s="25"/>
      <c r="UZ62" s="25"/>
      <c r="VA62" s="25"/>
      <c r="VB62" s="25"/>
      <c r="VC62" s="25"/>
      <c r="VD62" s="25"/>
      <c r="VE62" s="25"/>
      <c r="VF62" s="25"/>
      <c r="VG62" s="25"/>
      <c r="VH62" s="25"/>
      <c r="VI62" s="25"/>
      <c r="VJ62" s="25"/>
      <c r="VK62" s="25"/>
      <c r="VL62" s="25"/>
      <c r="VM62" s="25"/>
      <c r="VN62" s="25"/>
      <c r="VO62" s="25"/>
      <c r="VP62" s="25"/>
      <c r="VQ62" s="25"/>
      <c r="VR62" s="25"/>
      <c r="VS62" s="25"/>
      <c r="VT62" s="25"/>
      <c r="VU62" s="25"/>
      <c r="VV62" s="25"/>
      <c r="VW62" s="25"/>
      <c r="VX62" s="25"/>
      <c r="VY62" s="25"/>
      <c r="VZ62" s="25"/>
      <c r="WA62" s="25"/>
      <c r="WB62" s="25"/>
      <c r="WC62" s="25"/>
      <c r="WD62" s="25"/>
      <c r="WE62" s="25"/>
      <c r="WF62" s="25"/>
      <c r="WG62" s="25"/>
      <c r="WH62" s="25"/>
      <c r="WI62" s="25"/>
      <c r="WJ62" s="25"/>
      <c r="WK62" s="25"/>
      <c r="WL62" s="25"/>
      <c r="WM62" s="25"/>
      <c r="WN62" s="25"/>
      <c r="WO62" s="25"/>
      <c r="WP62" s="25"/>
      <c r="WQ62" s="25"/>
      <c r="WR62" s="25"/>
      <c r="WS62" s="25"/>
      <c r="WT62" s="25"/>
      <c r="WU62" s="25"/>
      <c r="WV62" s="25"/>
      <c r="WW62" s="25"/>
      <c r="WX62" s="25"/>
      <c r="WY62" s="25"/>
      <c r="WZ62" s="25"/>
      <c r="XA62" s="25"/>
      <c r="XB62" s="25"/>
      <c r="XC62" s="25"/>
      <c r="XD62" s="25"/>
      <c r="XE62" s="25"/>
      <c r="XF62" s="25"/>
      <c r="XG62" s="25"/>
      <c r="XH62" s="25"/>
      <c r="XI62" s="25"/>
      <c r="XJ62" s="25"/>
      <c r="XK62" s="25"/>
      <c r="XL62" s="25"/>
      <c r="XM62" s="25"/>
      <c r="XN62" s="25"/>
      <c r="XO62" s="25"/>
      <c r="XP62" s="25"/>
      <c r="XQ62" s="25"/>
      <c r="XR62" s="25"/>
      <c r="XS62" s="25"/>
      <c r="XT62" s="25"/>
      <c r="XU62" s="25"/>
      <c r="XV62" s="25"/>
      <c r="XW62" s="25"/>
      <c r="XX62" s="25"/>
      <c r="XY62" s="25"/>
      <c r="XZ62" s="25"/>
      <c r="YA62" s="25"/>
      <c r="YB62" s="25"/>
      <c r="YC62" s="25"/>
      <c r="YD62" s="25"/>
      <c r="YE62" s="25"/>
      <c r="YF62" s="25"/>
      <c r="YG62" s="25"/>
      <c r="YH62" s="25"/>
      <c r="YI62" s="25"/>
      <c r="YJ62" s="25"/>
      <c r="YK62" s="25"/>
      <c r="YL62" s="25"/>
      <c r="YM62" s="25"/>
      <c r="YN62" s="25"/>
      <c r="YO62" s="25"/>
      <c r="YP62" s="25"/>
      <c r="YQ62" s="25"/>
      <c r="YR62" s="25"/>
      <c r="YS62" s="25"/>
      <c r="YT62" s="25"/>
      <c r="YU62" s="25"/>
      <c r="YV62" s="25"/>
      <c r="YW62" s="25"/>
      <c r="YX62" s="25"/>
      <c r="YY62" s="25"/>
      <c r="YZ62" s="25"/>
      <c r="ZA62" s="25"/>
      <c r="ZB62" s="25"/>
      <c r="ZC62" s="25"/>
      <c r="ZD62" s="25"/>
      <c r="ZE62" s="25"/>
      <c r="ZF62" s="25"/>
      <c r="ZG62" s="25"/>
      <c r="ZH62" s="25"/>
      <c r="ZI62" s="25"/>
      <c r="ZJ62" s="25"/>
      <c r="ZK62" s="25"/>
      <c r="ZL62" s="25"/>
      <c r="ZM62" s="25"/>
      <c r="ZN62" s="25"/>
      <c r="ZO62" s="25"/>
      <c r="ZP62" s="25"/>
      <c r="ZQ62" s="25"/>
      <c r="ZR62" s="25"/>
      <c r="ZS62" s="25"/>
      <c r="ZT62" s="25"/>
      <c r="ZU62" s="25"/>
      <c r="ZV62" s="25"/>
      <c r="ZW62" s="25"/>
      <c r="ZX62" s="25"/>
      <c r="ZY62" s="25"/>
      <c r="ZZ62" s="25"/>
      <c r="AAA62" s="25"/>
      <c r="AAB62" s="25"/>
      <c r="AAC62" s="25"/>
      <c r="AAD62" s="25"/>
      <c r="AAE62" s="25"/>
      <c r="AAF62" s="25"/>
      <c r="AAG62" s="25"/>
      <c r="AAH62" s="25"/>
      <c r="AAI62" s="25"/>
      <c r="AAJ62" s="25"/>
      <c r="AAK62" s="25"/>
      <c r="AAL62" s="25"/>
      <c r="AAM62" s="25"/>
      <c r="AAN62" s="25"/>
      <c r="AAO62" s="25"/>
      <c r="AAP62" s="25"/>
      <c r="AAQ62" s="25"/>
      <c r="AAR62" s="25"/>
      <c r="AAS62" s="25"/>
      <c r="AAT62" s="25"/>
      <c r="AAU62" s="25"/>
      <c r="AAV62" s="25"/>
      <c r="AAW62" s="25"/>
      <c r="AAX62" s="25"/>
      <c r="AAY62" s="25"/>
      <c r="AAZ62" s="25"/>
      <c r="ABA62" s="25"/>
      <c r="ABB62" s="25"/>
      <c r="ABC62" s="25"/>
      <c r="ABD62" s="25"/>
      <c r="ABE62" s="25"/>
      <c r="ABF62" s="25"/>
      <c r="ABG62" s="25"/>
      <c r="ABH62" s="25"/>
      <c r="ABI62" s="25"/>
      <c r="ABJ62" s="25"/>
      <c r="ABK62" s="25"/>
      <c r="ABL62" s="25"/>
      <c r="ABM62" s="25"/>
      <c r="ABN62" s="25"/>
      <c r="ABO62" s="25"/>
      <c r="ABP62" s="25"/>
      <c r="ABQ62" s="25"/>
      <c r="ABR62" s="25"/>
      <c r="ABS62" s="25"/>
      <c r="ABT62" s="25"/>
      <c r="ABU62" s="25"/>
      <c r="ABV62" s="25"/>
      <c r="ABW62" s="25"/>
      <c r="ABX62" s="25"/>
      <c r="ABY62" s="25"/>
      <c r="ABZ62" s="25"/>
      <c r="ACA62" s="25"/>
      <c r="ACB62" s="25"/>
      <c r="ACC62" s="25"/>
      <c r="ACD62" s="25"/>
      <c r="ACE62" s="25"/>
      <c r="ACF62" s="25"/>
      <c r="ACG62" s="25"/>
      <c r="ACH62" s="25"/>
      <c r="ACI62" s="25"/>
      <c r="ACJ62" s="25"/>
      <c r="ACK62" s="25"/>
      <c r="ACL62" s="25"/>
      <c r="ACM62" s="25"/>
      <c r="ACN62" s="25"/>
      <c r="ACO62" s="25"/>
      <c r="ACP62" s="25"/>
      <c r="ACQ62" s="25"/>
      <c r="ACR62" s="25"/>
      <c r="ACS62" s="25"/>
      <c r="ACT62" s="25"/>
      <c r="ACU62" s="25"/>
      <c r="ACV62" s="25"/>
      <c r="ACW62" s="25"/>
      <c r="ACX62" s="25"/>
      <c r="ACY62" s="25"/>
      <c r="ACZ62" s="25"/>
      <c r="ADA62" s="25"/>
      <c r="ADB62" s="25"/>
      <c r="ADC62" s="25"/>
      <c r="ADD62" s="25"/>
      <c r="ADE62" s="25"/>
      <c r="ADF62" s="25"/>
      <c r="ADG62" s="25"/>
      <c r="ADH62" s="25"/>
      <c r="ADI62" s="25"/>
      <c r="ADJ62" s="25"/>
      <c r="ADK62" s="25"/>
      <c r="ADL62" s="25"/>
      <c r="ADM62" s="25"/>
      <c r="ADN62" s="25"/>
      <c r="ADO62" s="25"/>
      <c r="ADP62" s="25"/>
      <c r="ADQ62" s="25"/>
      <c r="ADR62" s="25"/>
      <c r="ADS62" s="25"/>
      <c r="ADT62" s="25"/>
      <c r="ADU62" s="25"/>
      <c r="ADV62" s="25"/>
      <c r="ADW62" s="25"/>
      <c r="ADX62" s="25"/>
      <c r="ADY62" s="25"/>
      <c r="ADZ62" s="25"/>
      <c r="AEA62" s="25"/>
      <c r="AEB62" s="25"/>
      <c r="AEC62" s="25"/>
      <c r="AED62" s="25"/>
      <c r="AEE62" s="25"/>
      <c r="AEF62" s="25"/>
      <c r="AEG62" s="25"/>
      <c r="AEH62" s="25"/>
      <c r="AEI62" s="25"/>
      <c r="AEJ62" s="25"/>
      <c r="AEK62" s="25"/>
      <c r="AEL62" s="25"/>
      <c r="AEM62" s="25"/>
      <c r="AEN62" s="25"/>
      <c r="AEO62" s="25"/>
      <c r="AEP62" s="25"/>
      <c r="AEQ62" s="25"/>
      <c r="AER62" s="25"/>
      <c r="AES62" s="25"/>
      <c r="AET62" s="25"/>
      <c r="AEU62" s="25"/>
      <c r="AEV62" s="25"/>
      <c r="AEW62" s="25"/>
      <c r="AEX62" s="25"/>
      <c r="AEY62" s="25"/>
      <c r="AEZ62" s="25"/>
      <c r="AFA62" s="25"/>
      <c r="AFB62" s="25"/>
      <c r="AFC62" s="25"/>
      <c r="AFD62" s="25"/>
      <c r="AFE62" s="25"/>
      <c r="AFF62" s="25"/>
      <c r="AFG62" s="25"/>
      <c r="AFH62" s="25"/>
      <c r="AFI62" s="25"/>
      <c r="AFJ62" s="25"/>
      <c r="AFK62" s="25"/>
      <c r="AFL62" s="25"/>
      <c r="AFM62" s="25"/>
      <c r="AFN62" s="25"/>
      <c r="AFO62" s="25"/>
      <c r="AFP62" s="25"/>
      <c r="AFQ62" s="25"/>
      <c r="AFR62" s="25"/>
      <c r="AFS62" s="25"/>
      <c r="AFT62" s="25"/>
      <c r="AFU62" s="25"/>
      <c r="AFV62" s="25"/>
      <c r="AFW62" s="25"/>
      <c r="AFX62" s="25"/>
      <c r="AFY62" s="25"/>
      <c r="AFZ62" s="25"/>
      <c r="AGA62" s="25"/>
      <c r="AGB62" s="25"/>
      <c r="AGC62" s="25"/>
      <c r="AGD62" s="25"/>
      <c r="AGE62" s="25"/>
      <c r="AGF62" s="25"/>
      <c r="AGG62" s="25"/>
      <c r="AGH62" s="25"/>
      <c r="AGI62" s="25"/>
      <c r="AGJ62" s="25"/>
      <c r="AGK62" s="25"/>
      <c r="AGL62" s="25"/>
      <c r="AGM62" s="25"/>
      <c r="AGN62" s="25"/>
      <c r="AGO62" s="25"/>
      <c r="AGP62" s="25"/>
      <c r="AGQ62" s="25"/>
      <c r="AGR62" s="25"/>
      <c r="AGS62" s="25"/>
      <c r="AGT62" s="25"/>
      <c r="AGU62" s="25"/>
      <c r="AGV62" s="25"/>
      <c r="AGW62" s="25"/>
      <c r="AGX62" s="25"/>
      <c r="AGY62" s="25"/>
      <c r="AGZ62" s="25"/>
      <c r="AHA62" s="25"/>
      <c r="AHB62" s="25"/>
      <c r="AHC62" s="25"/>
      <c r="AHD62" s="25"/>
      <c r="AHE62" s="25"/>
      <c r="AHF62" s="25"/>
      <c r="AHG62" s="25"/>
      <c r="AHH62" s="25"/>
      <c r="AHI62" s="25"/>
      <c r="AHJ62" s="25"/>
      <c r="AHK62" s="25"/>
      <c r="AHL62" s="25"/>
      <c r="AHM62" s="25"/>
      <c r="AHN62" s="25"/>
      <c r="AHO62" s="25"/>
      <c r="AHP62" s="25"/>
      <c r="AHQ62" s="25"/>
      <c r="AHR62" s="25"/>
      <c r="AHS62" s="25"/>
      <c r="AHT62" s="25"/>
      <c r="AHU62" s="25"/>
      <c r="AHV62" s="25"/>
      <c r="AHW62" s="25"/>
      <c r="AHX62" s="25"/>
      <c r="AHY62" s="25"/>
      <c r="AHZ62" s="25"/>
      <c r="AIA62" s="25"/>
      <c r="AIB62" s="25"/>
      <c r="AIC62" s="25"/>
      <c r="AID62" s="25"/>
      <c r="AIE62" s="25"/>
      <c r="AIF62" s="25"/>
      <c r="AIG62" s="25"/>
      <c r="AIH62" s="25"/>
      <c r="AII62" s="25"/>
      <c r="AIJ62" s="25"/>
      <c r="AIK62" s="25"/>
      <c r="AIL62" s="25"/>
      <c r="AIM62" s="25"/>
      <c r="AIN62" s="25"/>
      <c r="AIO62" s="25"/>
      <c r="AIP62" s="25"/>
      <c r="AIQ62" s="25"/>
      <c r="AIR62" s="25"/>
      <c r="AIS62" s="25"/>
      <c r="AIT62" s="25"/>
      <c r="AIU62" s="25"/>
      <c r="AIV62" s="25"/>
      <c r="AIW62" s="25"/>
      <c r="AIX62" s="25"/>
      <c r="AIY62" s="25"/>
      <c r="AIZ62" s="25"/>
      <c r="AJA62" s="25"/>
      <c r="AJB62" s="25"/>
      <c r="AJC62" s="25"/>
      <c r="AJD62" s="25"/>
      <c r="AJE62" s="25"/>
      <c r="AJF62" s="25"/>
      <c r="AJG62" s="25"/>
      <c r="AJH62" s="25"/>
      <c r="AJI62" s="25"/>
      <c r="AJJ62" s="25"/>
      <c r="AJK62" s="25"/>
      <c r="AJL62" s="25"/>
      <c r="AJM62" s="25"/>
      <c r="AJN62" s="25"/>
      <c r="AJO62" s="25"/>
      <c r="AJP62" s="25"/>
      <c r="AJQ62" s="25"/>
      <c r="AJR62" s="25"/>
      <c r="AJS62" s="25"/>
      <c r="AJT62" s="25"/>
      <c r="AJU62" s="25"/>
      <c r="AJV62" s="25"/>
      <c r="AJW62" s="25"/>
      <c r="AJX62" s="25"/>
      <c r="AJY62" s="25"/>
      <c r="AJZ62" s="25"/>
      <c r="AKA62" s="25"/>
      <c r="AKB62" s="25"/>
      <c r="AKC62" s="25"/>
      <c r="AKD62" s="25"/>
      <c r="AKE62" s="25"/>
      <c r="AKF62" s="25"/>
      <c r="AKG62" s="25"/>
      <c r="AKH62" s="25"/>
      <c r="AKI62" s="25"/>
      <c r="AKJ62" s="25"/>
      <c r="AKK62" s="25"/>
      <c r="AKL62" s="25"/>
      <c r="AKM62" s="25"/>
      <c r="AKN62" s="25"/>
      <c r="AKO62" s="25"/>
      <c r="AKP62" s="25"/>
      <c r="AKQ62" s="25"/>
      <c r="AKR62" s="25"/>
      <c r="AKS62" s="25"/>
      <c r="AKT62" s="25"/>
      <c r="AKU62" s="25"/>
      <c r="AKV62" s="25"/>
      <c r="AKW62" s="25"/>
      <c r="AKX62" s="25"/>
      <c r="AKY62" s="25"/>
      <c r="AKZ62" s="25"/>
      <c r="ALA62" s="25"/>
      <c r="ALB62" s="25"/>
      <c r="ALC62" s="25"/>
      <c r="ALD62" s="25"/>
      <c r="ALE62" s="25"/>
      <c r="ALF62" s="25"/>
      <c r="ALG62" s="25"/>
      <c r="ALH62" s="25"/>
      <c r="ALI62" s="25"/>
      <c r="ALJ62" s="25"/>
      <c r="ALK62" s="25"/>
      <c r="ALL62" s="25"/>
      <c r="ALM62" s="25"/>
      <c r="ALN62" s="25"/>
      <c r="ALO62" s="25"/>
      <c r="ALP62" s="25"/>
      <c r="ALQ62" s="25"/>
      <c r="ALR62" s="25"/>
      <c r="ALS62" s="25"/>
      <c r="ALT62" s="25"/>
      <c r="ALU62" s="25"/>
      <c r="ALV62" s="25"/>
      <c r="ALW62" s="25"/>
      <c r="ALX62" s="25"/>
      <c r="ALY62" s="25"/>
      <c r="ALZ62" s="25"/>
      <c r="AMA62" s="25"/>
      <c r="AMB62" s="25"/>
      <c r="AMC62" s="25"/>
      <c r="AMD62" s="25"/>
      <c r="AME62" s="25"/>
      <c r="AMF62" s="25"/>
      <c r="AMG62" s="25"/>
      <c r="AMH62" s="25"/>
      <c r="AMI62" s="25"/>
      <c r="AMJ62" s="25"/>
      <c r="AMK62" s="25"/>
      <c r="AML62" s="25"/>
      <c r="AMM62" s="25"/>
      <c r="AMN62" s="25"/>
      <c r="AMO62" s="25"/>
      <c r="AMP62" s="25"/>
    </row>
    <row r="63" spans="1:1030" s="28" customFormat="1" x14ac:dyDescent="0.2">
      <c r="A63" s="19"/>
      <c r="B63" s="44">
        <f t="shared" si="9"/>
        <v>95</v>
      </c>
      <c r="C63" s="14"/>
      <c r="D63" s="26" t="s">
        <v>21</v>
      </c>
      <c r="E63" s="29">
        <v>56.9</v>
      </c>
      <c r="F63" s="29">
        <v>8.4600000000000009</v>
      </c>
      <c r="G63" s="29">
        <v>14</v>
      </c>
      <c r="H63" s="18">
        <f>+[12]OIII!$I$11</f>
        <v>47.350344497982086</v>
      </c>
      <c r="I63" s="18">
        <f>+[12]OIII!$L$14</f>
        <v>38.336044725579669</v>
      </c>
      <c r="J63" s="18"/>
      <c r="K63" s="18">
        <f>+'[12]NII 5755'!$J$8</f>
        <v>88.983598371310606</v>
      </c>
      <c r="L63" s="18">
        <f>+'[12]He I 5876'!$H$11</f>
        <v>27.604346225006566</v>
      </c>
      <c r="M63" s="18">
        <f>+'[12]O I 6300'!$H$11</f>
        <v>101.02961470190405</v>
      </c>
      <c r="N63" s="18"/>
      <c r="O63" s="18">
        <f>+[12]Ha!$J$8</f>
        <v>63.72215279886953</v>
      </c>
      <c r="P63" s="18">
        <f>+[12]Ha!$M$8</f>
        <v>1643.9817813977779</v>
      </c>
      <c r="Q63" s="18">
        <f>+[12]Ha!$P$8</f>
        <v>256.89296030860282</v>
      </c>
      <c r="R63" s="18"/>
      <c r="S63" s="18"/>
      <c r="T63" s="18">
        <f>+'[12]7155'!$H$7</f>
        <v>74.801620845930287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25"/>
      <c r="LK63" s="25"/>
      <c r="LL63" s="25"/>
      <c r="LM63" s="25"/>
      <c r="LN63" s="25"/>
      <c r="LO63" s="25"/>
      <c r="LP63" s="25"/>
      <c r="LQ63" s="25"/>
      <c r="LR63" s="25"/>
      <c r="LS63" s="25"/>
      <c r="LT63" s="25"/>
      <c r="LU63" s="25"/>
      <c r="LV63" s="25"/>
      <c r="LW63" s="25"/>
      <c r="LX63" s="25"/>
      <c r="LY63" s="25"/>
      <c r="LZ63" s="25"/>
      <c r="MA63" s="25"/>
      <c r="MB63" s="25"/>
      <c r="MC63" s="25"/>
      <c r="MD63" s="25"/>
      <c r="ME63" s="25"/>
      <c r="MF63" s="25"/>
      <c r="MG63" s="25"/>
      <c r="MH63" s="25"/>
      <c r="MI63" s="25"/>
      <c r="MJ63" s="25"/>
      <c r="MK63" s="25"/>
      <c r="ML63" s="25"/>
      <c r="MM63" s="25"/>
      <c r="MN63" s="2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5"/>
      <c r="NC63" s="25"/>
      <c r="ND63" s="25"/>
      <c r="NE63" s="25"/>
      <c r="NF63" s="25"/>
      <c r="NG63" s="25"/>
      <c r="NH63" s="25"/>
      <c r="NI63" s="25"/>
      <c r="NJ63" s="25"/>
      <c r="NK63" s="25"/>
      <c r="NL63" s="25"/>
      <c r="NM63" s="25"/>
      <c r="NN63" s="25"/>
      <c r="NO63" s="25"/>
      <c r="NP63" s="25"/>
      <c r="NQ63" s="25"/>
      <c r="NR63" s="25"/>
      <c r="NS63" s="25"/>
      <c r="NT63" s="25"/>
      <c r="NU63" s="25"/>
      <c r="NV63" s="25"/>
      <c r="NW63" s="25"/>
      <c r="NX63" s="25"/>
      <c r="NY63" s="25"/>
      <c r="NZ63" s="25"/>
      <c r="OA63" s="25"/>
      <c r="OB63" s="25"/>
      <c r="OC63" s="25"/>
      <c r="OD63" s="25"/>
      <c r="OE63" s="25"/>
      <c r="OF63" s="25"/>
      <c r="OG63" s="25"/>
      <c r="OH63" s="25"/>
      <c r="OI63" s="25"/>
      <c r="OJ63" s="25"/>
      <c r="OK63" s="25"/>
      <c r="OL63" s="25"/>
      <c r="OM63" s="25"/>
      <c r="ON63" s="25"/>
      <c r="OO63" s="25"/>
      <c r="OP63" s="25"/>
      <c r="OQ63" s="25"/>
      <c r="OR63" s="25"/>
      <c r="OS63" s="25"/>
      <c r="OT63" s="25"/>
      <c r="OU63" s="25"/>
      <c r="OV63" s="25"/>
      <c r="OW63" s="25"/>
      <c r="OX63" s="25"/>
      <c r="OY63" s="25"/>
      <c r="OZ63" s="25"/>
      <c r="PA63" s="25"/>
      <c r="PB63" s="25"/>
      <c r="PC63" s="25"/>
      <c r="PD63" s="25"/>
      <c r="PE63" s="25"/>
      <c r="PF63" s="25"/>
      <c r="PG63" s="25"/>
      <c r="PH63" s="25"/>
      <c r="PI63" s="25"/>
      <c r="PJ63" s="25"/>
      <c r="PK63" s="25"/>
      <c r="PL63" s="25"/>
      <c r="PM63" s="25"/>
      <c r="PN63" s="25"/>
      <c r="PO63" s="25"/>
      <c r="PP63" s="25"/>
      <c r="PQ63" s="25"/>
      <c r="PR63" s="25"/>
      <c r="PS63" s="25"/>
      <c r="PT63" s="25"/>
      <c r="PU63" s="25"/>
      <c r="PV63" s="25"/>
      <c r="PW63" s="25"/>
      <c r="PX63" s="25"/>
      <c r="PY63" s="25"/>
      <c r="PZ63" s="25"/>
      <c r="QA63" s="25"/>
      <c r="QB63" s="25"/>
      <c r="QC63" s="25"/>
      <c r="QD63" s="25"/>
      <c r="QE63" s="25"/>
      <c r="QF63" s="25"/>
      <c r="QG63" s="25"/>
      <c r="QH63" s="25"/>
      <c r="QI63" s="25"/>
      <c r="QJ63" s="25"/>
      <c r="QK63" s="25"/>
      <c r="QL63" s="25"/>
      <c r="QM63" s="25"/>
      <c r="QN63" s="25"/>
      <c r="QO63" s="25"/>
      <c r="QP63" s="25"/>
      <c r="QQ63" s="25"/>
      <c r="QR63" s="25"/>
      <c r="QS63" s="25"/>
      <c r="QT63" s="25"/>
      <c r="QU63" s="25"/>
      <c r="QV63" s="25"/>
      <c r="QW63" s="25"/>
      <c r="QX63" s="25"/>
      <c r="QY63" s="25"/>
      <c r="QZ63" s="25"/>
      <c r="RA63" s="25"/>
      <c r="RB63" s="25"/>
      <c r="RC63" s="25"/>
      <c r="RD63" s="25"/>
      <c r="RE63" s="25"/>
      <c r="RF63" s="25"/>
      <c r="RG63" s="25"/>
      <c r="RH63" s="25"/>
      <c r="RI63" s="25"/>
      <c r="RJ63" s="25"/>
      <c r="RK63" s="25"/>
      <c r="RL63" s="25"/>
      <c r="RM63" s="25"/>
      <c r="RN63" s="25"/>
      <c r="RO63" s="25"/>
      <c r="RP63" s="25"/>
      <c r="RQ63" s="25"/>
      <c r="RR63" s="25"/>
      <c r="RS63" s="25"/>
      <c r="RT63" s="25"/>
      <c r="RU63" s="25"/>
      <c r="RV63" s="25"/>
      <c r="RW63" s="25"/>
      <c r="RX63" s="25"/>
      <c r="RY63" s="25"/>
      <c r="RZ63" s="25"/>
      <c r="SA63" s="25"/>
      <c r="SB63" s="25"/>
      <c r="SC63" s="25"/>
      <c r="SD63" s="25"/>
      <c r="SE63" s="25"/>
      <c r="SF63" s="25"/>
      <c r="SG63" s="25"/>
      <c r="SH63" s="25"/>
      <c r="SI63" s="25"/>
      <c r="SJ63" s="25"/>
      <c r="SK63" s="25"/>
      <c r="SL63" s="25"/>
      <c r="SM63" s="25"/>
      <c r="SN63" s="25"/>
      <c r="SO63" s="25"/>
      <c r="SP63" s="25"/>
      <c r="SQ63" s="25"/>
      <c r="SR63" s="25"/>
      <c r="SS63" s="25"/>
      <c r="ST63" s="25"/>
      <c r="SU63" s="25"/>
      <c r="SV63" s="25"/>
      <c r="SW63" s="25"/>
      <c r="SX63" s="25"/>
      <c r="SY63" s="25"/>
      <c r="SZ63" s="25"/>
      <c r="TA63" s="25"/>
      <c r="TB63" s="25"/>
      <c r="TC63" s="25"/>
      <c r="TD63" s="25"/>
      <c r="TE63" s="25"/>
      <c r="TF63" s="25"/>
      <c r="TG63" s="25"/>
      <c r="TH63" s="25"/>
      <c r="TI63" s="25"/>
      <c r="TJ63" s="25"/>
      <c r="TK63" s="25"/>
      <c r="TL63" s="25"/>
      <c r="TM63" s="25"/>
      <c r="TN63" s="25"/>
      <c r="TO63" s="25"/>
      <c r="TP63" s="25"/>
      <c r="TQ63" s="25"/>
      <c r="TR63" s="25"/>
      <c r="TS63" s="25"/>
      <c r="TT63" s="25"/>
      <c r="TU63" s="25"/>
      <c r="TV63" s="25"/>
      <c r="TW63" s="25"/>
      <c r="TX63" s="25"/>
      <c r="TY63" s="25"/>
      <c r="TZ63" s="25"/>
      <c r="UA63" s="25"/>
      <c r="UB63" s="25"/>
      <c r="UC63" s="25"/>
      <c r="UD63" s="25"/>
      <c r="UE63" s="25"/>
      <c r="UF63" s="25"/>
      <c r="UG63" s="25"/>
      <c r="UH63" s="25"/>
      <c r="UI63" s="25"/>
      <c r="UJ63" s="25"/>
      <c r="UK63" s="25"/>
      <c r="UL63" s="25"/>
      <c r="UM63" s="25"/>
      <c r="UN63" s="25"/>
      <c r="UO63" s="25"/>
      <c r="UP63" s="25"/>
      <c r="UQ63" s="25"/>
      <c r="UR63" s="25"/>
      <c r="US63" s="25"/>
      <c r="UT63" s="25"/>
      <c r="UU63" s="25"/>
      <c r="UV63" s="25"/>
      <c r="UW63" s="25"/>
      <c r="UX63" s="25"/>
      <c r="UY63" s="25"/>
      <c r="UZ63" s="25"/>
      <c r="VA63" s="25"/>
      <c r="VB63" s="25"/>
      <c r="VC63" s="25"/>
      <c r="VD63" s="25"/>
      <c r="VE63" s="25"/>
      <c r="VF63" s="25"/>
      <c r="VG63" s="25"/>
      <c r="VH63" s="25"/>
      <c r="VI63" s="25"/>
      <c r="VJ63" s="25"/>
      <c r="VK63" s="25"/>
      <c r="VL63" s="25"/>
      <c r="VM63" s="25"/>
      <c r="VN63" s="25"/>
      <c r="VO63" s="25"/>
      <c r="VP63" s="25"/>
      <c r="VQ63" s="25"/>
      <c r="VR63" s="25"/>
      <c r="VS63" s="25"/>
      <c r="VT63" s="25"/>
      <c r="VU63" s="25"/>
      <c r="VV63" s="25"/>
      <c r="VW63" s="25"/>
      <c r="VX63" s="25"/>
      <c r="VY63" s="25"/>
      <c r="VZ63" s="25"/>
      <c r="WA63" s="25"/>
      <c r="WB63" s="25"/>
      <c r="WC63" s="25"/>
      <c r="WD63" s="25"/>
      <c r="WE63" s="25"/>
      <c r="WF63" s="25"/>
      <c r="WG63" s="25"/>
      <c r="WH63" s="25"/>
      <c r="WI63" s="25"/>
      <c r="WJ63" s="25"/>
      <c r="WK63" s="25"/>
      <c r="WL63" s="25"/>
      <c r="WM63" s="25"/>
      <c r="WN63" s="25"/>
      <c r="WO63" s="25"/>
      <c r="WP63" s="25"/>
      <c r="WQ63" s="25"/>
      <c r="WR63" s="25"/>
      <c r="WS63" s="25"/>
      <c r="WT63" s="25"/>
      <c r="WU63" s="25"/>
      <c r="WV63" s="25"/>
      <c r="WW63" s="25"/>
      <c r="WX63" s="25"/>
      <c r="WY63" s="25"/>
      <c r="WZ63" s="25"/>
      <c r="XA63" s="25"/>
      <c r="XB63" s="25"/>
      <c r="XC63" s="25"/>
      <c r="XD63" s="25"/>
      <c r="XE63" s="25"/>
      <c r="XF63" s="25"/>
      <c r="XG63" s="25"/>
      <c r="XH63" s="25"/>
      <c r="XI63" s="25"/>
      <c r="XJ63" s="25"/>
      <c r="XK63" s="25"/>
      <c r="XL63" s="25"/>
      <c r="XM63" s="25"/>
      <c r="XN63" s="25"/>
      <c r="XO63" s="25"/>
      <c r="XP63" s="25"/>
      <c r="XQ63" s="25"/>
      <c r="XR63" s="25"/>
      <c r="XS63" s="25"/>
      <c r="XT63" s="25"/>
      <c r="XU63" s="25"/>
      <c r="XV63" s="25"/>
      <c r="XW63" s="25"/>
      <c r="XX63" s="25"/>
      <c r="XY63" s="25"/>
      <c r="XZ63" s="25"/>
      <c r="YA63" s="25"/>
      <c r="YB63" s="25"/>
      <c r="YC63" s="25"/>
      <c r="YD63" s="25"/>
      <c r="YE63" s="25"/>
      <c r="YF63" s="25"/>
      <c r="YG63" s="25"/>
      <c r="YH63" s="25"/>
      <c r="YI63" s="25"/>
      <c r="YJ63" s="25"/>
      <c r="YK63" s="25"/>
      <c r="YL63" s="25"/>
      <c r="YM63" s="25"/>
      <c r="YN63" s="25"/>
      <c r="YO63" s="25"/>
      <c r="YP63" s="25"/>
      <c r="YQ63" s="25"/>
      <c r="YR63" s="25"/>
      <c r="YS63" s="25"/>
      <c r="YT63" s="25"/>
      <c r="YU63" s="25"/>
      <c r="YV63" s="25"/>
      <c r="YW63" s="25"/>
      <c r="YX63" s="25"/>
      <c r="YY63" s="25"/>
      <c r="YZ63" s="25"/>
      <c r="ZA63" s="25"/>
      <c r="ZB63" s="25"/>
      <c r="ZC63" s="25"/>
      <c r="ZD63" s="25"/>
      <c r="ZE63" s="25"/>
      <c r="ZF63" s="25"/>
      <c r="ZG63" s="25"/>
      <c r="ZH63" s="25"/>
      <c r="ZI63" s="25"/>
      <c r="ZJ63" s="25"/>
      <c r="ZK63" s="25"/>
      <c r="ZL63" s="25"/>
      <c r="ZM63" s="25"/>
      <c r="ZN63" s="25"/>
      <c r="ZO63" s="25"/>
      <c r="ZP63" s="25"/>
      <c r="ZQ63" s="25"/>
      <c r="ZR63" s="25"/>
      <c r="ZS63" s="25"/>
      <c r="ZT63" s="25"/>
      <c r="ZU63" s="25"/>
      <c r="ZV63" s="25"/>
      <c r="ZW63" s="25"/>
      <c r="ZX63" s="25"/>
      <c r="ZY63" s="25"/>
      <c r="ZZ63" s="25"/>
      <c r="AAA63" s="25"/>
      <c r="AAB63" s="25"/>
      <c r="AAC63" s="25"/>
      <c r="AAD63" s="25"/>
      <c r="AAE63" s="25"/>
      <c r="AAF63" s="25"/>
      <c r="AAG63" s="25"/>
      <c r="AAH63" s="25"/>
      <c r="AAI63" s="25"/>
      <c r="AAJ63" s="25"/>
      <c r="AAK63" s="25"/>
      <c r="AAL63" s="25"/>
      <c r="AAM63" s="25"/>
      <c r="AAN63" s="25"/>
      <c r="AAO63" s="25"/>
      <c r="AAP63" s="25"/>
      <c r="AAQ63" s="25"/>
      <c r="AAR63" s="25"/>
      <c r="AAS63" s="25"/>
      <c r="AAT63" s="25"/>
      <c r="AAU63" s="25"/>
      <c r="AAV63" s="25"/>
      <c r="AAW63" s="25"/>
      <c r="AAX63" s="25"/>
      <c r="AAY63" s="25"/>
      <c r="AAZ63" s="25"/>
      <c r="ABA63" s="25"/>
      <c r="ABB63" s="25"/>
      <c r="ABC63" s="25"/>
      <c r="ABD63" s="25"/>
      <c r="ABE63" s="25"/>
      <c r="ABF63" s="25"/>
      <c r="ABG63" s="25"/>
      <c r="ABH63" s="25"/>
      <c r="ABI63" s="25"/>
      <c r="ABJ63" s="25"/>
      <c r="ABK63" s="25"/>
      <c r="ABL63" s="25"/>
      <c r="ABM63" s="25"/>
      <c r="ABN63" s="25"/>
      <c r="ABO63" s="25"/>
      <c r="ABP63" s="25"/>
      <c r="ABQ63" s="25"/>
      <c r="ABR63" s="25"/>
      <c r="ABS63" s="25"/>
      <c r="ABT63" s="25"/>
      <c r="ABU63" s="25"/>
      <c r="ABV63" s="25"/>
      <c r="ABW63" s="25"/>
      <c r="ABX63" s="25"/>
      <c r="ABY63" s="25"/>
      <c r="ABZ63" s="25"/>
      <c r="ACA63" s="25"/>
      <c r="ACB63" s="25"/>
      <c r="ACC63" s="25"/>
      <c r="ACD63" s="25"/>
      <c r="ACE63" s="25"/>
      <c r="ACF63" s="25"/>
      <c r="ACG63" s="25"/>
      <c r="ACH63" s="25"/>
      <c r="ACI63" s="25"/>
      <c r="ACJ63" s="25"/>
      <c r="ACK63" s="25"/>
      <c r="ACL63" s="25"/>
      <c r="ACM63" s="25"/>
      <c r="ACN63" s="25"/>
      <c r="ACO63" s="25"/>
      <c r="ACP63" s="25"/>
      <c r="ACQ63" s="25"/>
      <c r="ACR63" s="25"/>
      <c r="ACS63" s="25"/>
      <c r="ACT63" s="25"/>
      <c r="ACU63" s="25"/>
      <c r="ACV63" s="25"/>
      <c r="ACW63" s="25"/>
      <c r="ACX63" s="25"/>
      <c r="ACY63" s="25"/>
      <c r="ACZ63" s="25"/>
      <c r="ADA63" s="25"/>
      <c r="ADB63" s="25"/>
      <c r="ADC63" s="25"/>
      <c r="ADD63" s="25"/>
      <c r="ADE63" s="25"/>
      <c r="ADF63" s="25"/>
      <c r="ADG63" s="25"/>
      <c r="ADH63" s="25"/>
      <c r="ADI63" s="25"/>
      <c r="ADJ63" s="25"/>
      <c r="ADK63" s="25"/>
      <c r="ADL63" s="25"/>
      <c r="ADM63" s="25"/>
      <c r="ADN63" s="25"/>
      <c r="ADO63" s="25"/>
      <c r="ADP63" s="25"/>
      <c r="ADQ63" s="25"/>
      <c r="ADR63" s="25"/>
      <c r="ADS63" s="25"/>
      <c r="ADT63" s="25"/>
      <c r="ADU63" s="25"/>
      <c r="ADV63" s="25"/>
      <c r="ADW63" s="25"/>
      <c r="ADX63" s="25"/>
      <c r="ADY63" s="25"/>
      <c r="ADZ63" s="25"/>
      <c r="AEA63" s="25"/>
      <c r="AEB63" s="25"/>
      <c r="AEC63" s="25"/>
      <c r="AED63" s="25"/>
      <c r="AEE63" s="25"/>
      <c r="AEF63" s="25"/>
      <c r="AEG63" s="25"/>
      <c r="AEH63" s="25"/>
      <c r="AEI63" s="25"/>
      <c r="AEJ63" s="25"/>
      <c r="AEK63" s="25"/>
      <c r="AEL63" s="25"/>
      <c r="AEM63" s="25"/>
      <c r="AEN63" s="25"/>
      <c r="AEO63" s="25"/>
      <c r="AEP63" s="25"/>
      <c r="AEQ63" s="25"/>
      <c r="AER63" s="25"/>
      <c r="AES63" s="25"/>
      <c r="AET63" s="25"/>
      <c r="AEU63" s="25"/>
      <c r="AEV63" s="25"/>
      <c r="AEW63" s="25"/>
      <c r="AEX63" s="25"/>
      <c r="AEY63" s="25"/>
      <c r="AEZ63" s="25"/>
      <c r="AFA63" s="25"/>
      <c r="AFB63" s="25"/>
      <c r="AFC63" s="25"/>
      <c r="AFD63" s="25"/>
      <c r="AFE63" s="25"/>
      <c r="AFF63" s="25"/>
      <c r="AFG63" s="25"/>
      <c r="AFH63" s="25"/>
      <c r="AFI63" s="25"/>
      <c r="AFJ63" s="25"/>
      <c r="AFK63" s="25"/>
      <c r="AFL63" s="25"/>
      <c r="AFM63" s="25"/>
      <c r="AFN63" s="25"/>
      <c r="AFO63" s="25"/>
      <c r="AFP63" s="25"/>
      <c r="AFQ63" s="25"/>
      <c r="AFR63" s="25"/>
      <c r="AFS63" s="25"/>
      <c r="AFT63" s="25"/>
      <c r="AFU63" s="25"/>
      <c r="AFV63" s="25"/>
      <c r="AFW63" s="25"/>
      <c r="AFX63" s="25"/>
      <c r="AFY63" s="25"/>
      <c r="AFZ63" s="25"/>
      <c r="AGA63" s="25"/>
      <c r="AGB63" s="25"/>
      <c r="AGC63" s="25"/>
      <c r="AGD63" s="25"/>
      <c r="AGE63" s="25"/>
      <c r="AGF63" s="25"/>
      <c r="AGG63" s="25"/>
      <c r="AGH63" s="25"/>
      <c r="AGI63" s="25"/>
      <c r="AGJ63" s="25"/>
      <c r="AGK63" s="25"/>
      <c r="AGL63" s="25"/>
      <c r="AGM63" s="25"/>
      <c r="AGN63" s="25"/>
      <c r="AGO63" s="25"/>
      <c r="AGP63" s="25"/>
      <c r="AGQ63" s="25"/>
      <c r="AGR63" s="25"/>
      <c r="AGS63" s="25"/>
      <c r="AGT63" s="25"/>
      <c r="AGU63" s="25"/>
      <c r="AGV63" s="25"/>
      <c r="AGW63" s="25"/>
      <c r="AGX63" s="25"/>
      <c r="AGY63" s="25"/>
      <c r="AGZ63" s="25"/>
      <c r="AHA63" s="25"/>
      <c r="AHB63" s="25"/>
      <c r="AHC63" s="25"/>
      <c r="AHD63" s="25"/>
      <c r="AHE63" s="25"/>
      <c r="AHF63" s="25"/>
      <c r="AHG63" s="25"/>
      <c r="AHH63" s="25"/>
      <c r="AHI63" s="25"/>
      <c r="AHJ63" s="25"/>
      <c r="AHK63" s="25"/>
      <c r="AHL63" s="25"/>
      <c r="AHM63" s="25"/>
      <c r="AHN63" s="25"/>
      <c r="AHO63" s="25"/>
      <c r="AHP63" s="25"/>
      <c r="AHQ63" s="25"/>
      <c r="AHR63" s="25"/>
      <c r="AHS63" s="25"/>
      <c r="AHT63" s="25"/>
      <c r="AHU63" s="25"/>
      <c r="AHV63" s="25"/>
      <c r="AHW63" s="25"/>
      <c r="AHX63" s="25"/>
      <c r="AHY63" s="25"/>
      <c r="AHZ63" s="25"/>
      <c r="AIA63" s="25"/>
      <c r="AIB63" s="25"/>
      <c r="AIC63" s="25"/>
      <c r="AID63" s="25"/>
      <c r="AIE63" s="25"/>
      <c r="AIF63" s="25"/>
      <c r="AIG63" s="25"/>
      <c r="AIH63" s="25"/>
      <c r="AII63" s="25"/>
      <c r="AIJ63" s="25"/>
      <c r="AIK63" s="25"/>
      <c r="AIL63" s="25"/>
      <c r="AIM63" s="25"/>
      <c r="AIN63" s="25"/>
      <c r="AIO63" s="25"/>
      <c r="AIP63" s="25"/>
      <c r="AIQ63" s="25"/>
      <c r="AIR63" s="25"/>
      <c r="AIS63" s="25"/>
      <c r="AIT63" s="25"/>
      <c r="AIU63" s="25"/>
      <c r="AIV63" s="25"/>
      <c r="AIW63" s="25"/>
      <c r="AIX63" s="25"/>
      <c r="AIY63" s="25"/>
      <c r="AIZ63" s="25"/>
      <c r="AJA63" s="25"/>
      <c r="AJB63" s="25"/>
      <c r="AJC63" s="25"/>
      <c r="AJD63" s="25"/>
      <c r="AJE63" s="25"/>
      <c r="AJF63" s="25"/>
      <c r="AJG63" s="25"/>
      <c r="AJH63" s="25"/>
      <c r="AJI63" s="25"/>
      <c r="AJJ63" s="25"/>
      <c r="AJK63" s="25"/>
      <c r="AJL63" s="25"/>
      <c r="AJM63" s="25"/>
      <c r="AJN63" s="25"/>
      <c r="AJO63" s="25"/>
      <c r="AJP63" s="25"/>
      <c r="AJQ63" s="25"/>
      <c r="AJR63" s="25"/>
      <c r="AJS63" s="25"/>
      <c r="AJT63" s="25"/>
      <c r="AJU63" s="25"/>
      <c r="AJV63" s="25"/>
      <c r="AJW63" s="25"/>
      <c r="AJX63" s="25"/>
      <c r="AJY63" s="25"/>
      <c r="AJZ63" s="25"/>
      <c r="AKA63" s="25"/>
      <c r="AKB63" s="25"/>
      <c r="AKC63" s="25"/>
      <c r="AKD63" s="25"/>
      <c r="AKE63" s="25"/>
      <c r="AKF63" s="25"/>
      <c r="AKG63" s="25"/>
      <c r="AKH63" s="25"/>
      <c r="AKI63" s="25"/>
      <c r="AKJ63" s="25"/>
      <c r="AKK63" s="25"/>
      <c r="AKL63" s="25"/>
      <c r="AKM63" s="25"/>
      <c r="AKN63" s="25"/>
      <c r="AKO63" s="25"/>
      <c r="AKP63" s="25"/>
      <c r="AKQ63" s="25"/>
      <c r="AKR63" s="25"/>
      <c r="AKS63" s="25"/>
      <c r="AKT63" s="25"/>
      <c r="AKU63" s="25"/>
      <c r="AKV63" s="25"/>
      <c r="AKW63" s="25"/>
      <c r="AKX63" s="25"/>
      <c r="AKY63" s="25"/>
      <c r="AKZ63" s="25"/>
      <c r="ALA63" s="25"/>
      <c r="ALB63" s="25"/>
      <c r="ALC63" s="25"/>
      <c r="ALD63" s="25"/>
      <c r="ALE63" s="25"/>
      <c r="ALF63" s="25"/>
      <c r="ALG63" s="25"/>
      <c r="ALH63" s="25"/>
      <c r="ALI63" s="25"/>
      <c r="ALJ63" s="25"/>
      <c r="ALK63" s="25"/>
      <c r="ALL63" s="25"/>
      <c r="ALM63" s="25"/>
      <c r="ALN63" s="25"/>
      <c r="ALO63" s="25"/>
      <c r="ALP63" s="25"/>
      <c r="ALQ63" s="25"/>
      <c r="ALR63" s="25"/>
      <c r="ALS63" s="25"/>
      <c r="ALT63" s="25"/>
      <c r="ALU63" s="25"/>
      <c r="ALV63" s="25"/>
      <c r="ALW63" s="25"/>
      <c r="ALX63" s="25"/>
      <c r="ALY63" s="25"/>
      <c r="ALZ63" s="25"/>
      <c r="AMA63" s="25"/>
      <c r="AMB63" s="25"/>
      <c r="AMC63" s="25"/>
      <c r="AMD63" s="25"/>
      <c r="AME63" s="25"/>
      <c r="AMF63" s="25"/>
      <c r="AMG63" s="25"/>
      <c r="AMH63" s="25"/>
      <c r="AMI63" s="25"/>
      <c r="AMJ63" s="25"/>
      <c r="AMK63" s="25"/>
      <c r="AML63" s="25"/>
      <c r="AMM63" s="25"/>
      <c r="AMN63" s="25"/>
      <c r="AMO63" s="25"/>
      <c r="AMP63" s="25"/>
    </row>
    <row r="64" spans="1:1030" s="28" customFormat="1" x14ac:dyDescent="0.2">
      <c r="A64" s="19"/>
      <c r="B64" s="44">
        <f t="shared" si="9"/>
        <v>95</v>
      </c>
      <c r="C64" s="14"/>
      <c r="D64" s="26" t="s">
        <v>22</v>
      </c>
      <c r="E64" s="16">
        <v>100</v>
      </c>
      <c r="F64" s="16">
        <f>+F63/$E63*100</f>
        <v>14.868189806678386</v>
      </c>
      <c r="G64" s="16">
        <f>+G63/$E63*100</f>
        <v>24.604569420035148</v>
      </c>
      <c r="H64" s="16">
        <f>+H63/$E63*100</f>
        <v>83.216774161655692</v>
      </c>
      <c r="I64" s="16">
        <f>+I63/$E63*100</f>
        <v>67.374419552864097</v>
      </c>
      <c r="J64" s="16"/>
      <c r="K64" s="16">
        <f t="shared" ref="K64:Q64" si="17">+K63/$E63*100</f>
        <v>156.38593738367419</v>
      </c>
      <c r="L64" s="16">
        <f t="shared" si="17"/>
        <v>48.513789499132805</v>
      </c>
      <c r="M64" s="16">
        <f t="shared" si="17"/>
        <v>177.55644060088588</v>
      </c>
      <c r="N64" s="16">
        <f t="shared" si="17"/>
        <v>0</v>
      </c>
      <c r="O64" s="16">
        <f t="shared" si="17"/>
        <v>111.98972372384803</v>
      </c>
      <c r="P64" s="16">
        <f t="shared" si="17"/>
        <v>2889.2474189767627</v>
      </c>
      <c r="Q64" s="16">
        <f t="shared" si="17"/>
        <v>451.48147681652517</v>
      </c>
      <c r="R64" s="16"/>
      <c r="S64" s="16">
        <f>+S63/$E63*100</f>
        <v>0</v>
      </c>
      <c r="T64" s="16">
        <f>+T63/$E63*100</f>
        <v>131.46154805963144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25"/>
      <c r="LK64" s="25"/>
      <c r="LL64" s="25"/>
      <c r="LM64" s="25"/>
      <c r="LN64" s="25"/>
      <c r="LO64" s="25"/>
      <c r="LP64" s="25"/>
      <c r="LQ64" s="25"/>
      <c r="LR64" s="25"/>
      <c r="LS64" s="25"/>
      <c r="LT64" s="25"/>
      <c r="LU64" s="25"/>
      <c r="LV64" s="25"/>
      <c r="LW64" s="25"/>
      <c r="LX64" s="25"/>
      <c r="LY64" s="25"/>
      <c r="LZ64" s="25"/>
      <c r="MA64" s="25"/>
      <c r="MB64" s="25"/>
      <c r="MC64" s="25"/>
      <c r="MD64" s="25"/>
      <c r="ME64" s="25"/>
      <c r="MF64" s="25"/>
      <c r="MG64" s="25"/>
      <c r="MH64" s="25"/>
      <c r="MI64" s="25"/>
      <c r="MJ64" s="25"/>
      <c r="MK64" s="25"/>
      <c r="ML64" s="25"/>
      <c r="MM64" s="25"/>
      <c r="MN64" s="2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5"/>
      <c r="NC64" s="25"/>
      <c r="ND64" s="25"/>
      <c r="NE64" s="25"/>
      <c r="NF64" s="25"/>
      <c r="NG64" s="25"/>
      <c r="NH64" s="25"/>
      <c r="NI64" s="25"/>
      <c r="NJ64" s="25"/>
      <c r="NK64" s="25"/>
      <c r="NL64" s="25"/>
      <c r="NM64" s="25"/>
      <c r="NN64" s="25"/>
      <c r="NO64" s="25"/>
      <c r="NP64" s="25"/>
      <c r="NQ64" s="25"/>
      <c r="NR64" s="25"/>
      <c r="NS64" s="25"/>
      <c r="NT64" s="25"/>
      <c r="NU64" s="25"/>
      <c r="NV64" s="25"/>
      <c r="NW64" s="25"/>
      <c r="NX64" s="25"/>
      <c r="NY64" s="25"/>
      <c r="NZ64" s="25"/>
      <c r="OA64" s="25"/>
      <c r="OB64" s="25"/>
      <c r="OC64" s="25"/>
      <c r="OD64" s="25"/>
      <c r="OE64" s="25"/>
      <c r="OF64" s="25"/>
      <c r="OG64" s="25"/>
      <c r="OH64" s="25"/>
      <c r="OI64" s="25"/>
      <c r="OJ64" s="25"/>
      <c r="OK64" s="25"/>
      <c r="OL64" s="25"/>
      <c r="OM64" s="25"/>
      <c r="ON64" s="25"/>
      <c r="OO64" s="25"/>
      <c r="OP64" s="25"/>
      <c r="OQ64" s="25"/>
      <c r="OR64" s="25"/>
      <c r="OS64" s="25"/>
      <c r="OT64" s="25"/>
      <c r="OU64" s="25"/>
      <c r="OV64" s="25"/>
      <c r="OW64" s="25"/>
      <c r="OX64" s="25"/>
      <c r="OY64" s="25"/>
      <c r="OZ64" s="25"/>
      <c r="PA64" s="25"/>
      <c r="PB64" s="25"/>
      <c r="PC64" s="25"/>
      <c r="PD64" s="25"/>
      <c r="PE64" s="25"/>
      <c r="PF64" s="25"/>
      <c r="PG64" s="25"/>
      <c r="PH64" s="25"/>
      <c r="PI64" s="25"/>
      <c r="PJ64" s="25"/>
      <c r="PK64" s="25"/>
      <c r="PL64" s="25"/>
      <c r="PM64" s="25"/>
      <c r="PN64" s="25"/>
      <c r="PO64" s="25"/>
      <c r="PP64" s="25"/>
      <c r="PQ64" s="25"/>
      <c r="PR64" s="25"/>
      <c r="PS64" s="25"/>
      <c r="PT64" s="25"/>
      <c r="PU64" s="25"/>
      <c r="PV64" s="25"/>
      <c r="PW64" s="25"/>
      <c r="PX64" s="25"/>
      <c r="PY64" s="25"/>
      <c r="PZ64" s="25"/>
      <c r="QA64" s="25"/>
      <c r="QB64" s="25"/>
      <c r="QC64" s="25"/>
      <c r="QD64" s="25"/>
      <c r="QE64" s="25"/>
      <c r="QF64" s="25"/>
      <c r="QG64" s="25"/>
      <c r="QH64" s="25"/>
      <c r="QI64" s="25"/>
      <c r="QJ64" s="25"/>
      <c r="QK64" s="25"/>
      <c r="QL64" s="25"/>
      <c r="QM64" s="25"/>
      <c r="QN64" s="25"/>
      <c r="QO64" s="25"/>
      <c r="QP64" s="25"/>
      <c r="QQ64" s="25"/>
      <c r="QR64" s="25"/>
      <c r="QS64" s="25"/>
      <c r="QT64" s="25"/>
      <c r="QU64" s="25"/>
      <c r="QV64" s="25"/>
      <c r="QW64" s="25"/>
      <c r="QX64" s="25"/>
      <c r="QY64" s="25"/>
      <c r="QZ64" s="25"/>
      <c r="RA64" s="25"/>
      <c r="RB64" s="25"/>
      <c r="RC64" s="25"/>
      <c r="RD64" s="25"/>
      <c r="RE64" s="25"/>
      <c r="RF64" s="25"/>
      <c r="RG64" s="25"/>
      <c r="RH64" s="25"/>
      <c r="RI64" s="25"/>
      <c r="RJ64" s="25"/>
      <c r="RK64" s="25"/>
      <c r="RL64" s="25"/>
      <c r="RM64" s="25"/>
      <c r="RN64" s="25"/>
      <c r="RO64" s="25"/>
      <c r="RP64" s="25"/>
      <c r="RQ64" s="25"/>
      <c r="RR64" s="25"/>
      <c r="RS64" s="25"/>
      <c r="RT64" s="25"/>
      <c r="RU64" s="25"/>
      <c r="RV64" s="25"/>
      <c r="RW64" s="25"/>
      <c r="RX64" s="25"/>
      <c r="RY64" s="25"/>
      <c r="RZ64" s="25"/>
      <c r="SA64" s="25"/>
      <c r="SB64" s="25"/>
      <c r="SC64" s="25"/>
      <c r="SD64" s="25"/>
      <c r="SE64" s="25"/>
      <c r="SF64" s="25"/>
      <c r="SG64" s="25"/>
      <c r="SH64" s="25"/>
      <c r="SI64" s="25"/>
      <c r="SJ64" s="25"/>
      <c r="SK64" s="25"/>
      <c r="SL64" s="25"/>
      <c r="SM64" s="25"/>
      <c r="SN64" s="25"/>
      <c r="SO64" s="25"/>
      <c r="SP64" s="25"/>
      <c r="SQ64" s="25"/>
      <c r="SR64" s="25"/>
      <c r="SS64" s="25"/>
      <c r="ST64" s="25"/>
      <c r="SU64" s="25"/>
      <c r="SV64" s="25"/>
      <c r="SW64" s="25"/>
      <c r="SX64" s="25"/>
      <c r="SY64" s="25"/>
      <c r="SZ64" s="25"/>
      <c r="TA64" s="25"/>
      <c r="TB64" s="25"/>
      <c r="TC64" s="25"/>
      <c r="TD64" s="25"/>
      <c r="TE64" s="25"/>
      <c r="TF64" s="25"/>
      <c r="TG64" s="25"/>
      <c r="TH64" s="25"/>
      <c r="TI64" s="25"/>
      <c r="TJ64" s="25"/>
      <c r="TK64" s="25"/>
      <c r="TL64" s="25"/>
      <c r="TM64" s="25"/>
      <c r="TN64" s="25"/>
      <c r="TO64" s="25"/>
      <c r="TP64" s="25"/>
      <c r="TQ64" s="25"/>
      <c r="TR64" s="25"/>
      <c r="TS64" s="25"/>
      <c r="TT64" s="25"/>
      <c r="TU64" s="25"/>
      <c r="TV64" s="25"/>
      <c r="TW64" s="25"/>
      <c r="TX64" s="25"/>
      <c r="TY64" s="25"/>
      <c r="TZ64" s="25"/>
      <c r="UA64" s="25"/>
      <c r="UB64" s="25"/>
      <c r="UC64" s="25"/>
      <c r="UD64" s="25"/>
      <c r="UE64" s="25"/>
      <c r="UF64" s="25"/>
      <c r="UG64" s="25"/>
      <c r="UH64" s="25"/>
      <c r="UI64" s="25"/>
      <c r="UJ64" s="25"/>
      <c r="UK64" s="25"/>
      <c r="UL64" s="25"/>
      <c r="UM64" s="25"/>
      <c r="UN64" s="25"/>
      <c r="UO64" s="25"/>
      <c r="UP64" s="25"/>
      <c r="UQ64" s="25"/>
      <c r="UR64" s="25"/>
      <c r="US64" s="25"/>
      <c r="UT64" s="25"/>
      <c r="UU64" s="25"/>
      <c r="UV64" s="25"/>
      <c r="UW64" s="25"/>
      <c r="UX64" s="25"/>
      <c r="UY64" s="25"/>
      <c r="UZ64" s="25"/>
      <c r="VA64" s="25"/>
      <c r="VB64" s="25"/>
      <c r="VC64" s="25"/>
      <c r="VD64" s="25"/>
      <c r="VE64" s="25"/>
      <c r="VF64" s="25"/>
      <c r="VG64" s="25"/>
      <c r="VH64" s="25"/>
      <c r="VI64" s="25"/>
      <c r="VJ64" s="25"/>
      <c r="VK64" s="25"/>
      <c r="VL64" s="25"/>
      <c r="VM64" s="25"/>
      <c r="VN64" s="25"/>
      <c r="VO64" s="25"/>
      <c r="VP64" s="25"/>
      <c r="VQ64" s="25"/>
      <c r="VR64" s="25"/>
      <c r="VS64" s="25"/>
      <c r="VT64" s="25"/>
      <c r="VU64" s="25"/>
      <c r="VV64" s="25"/>
      <c r="VW64" s="25"/>
      <c r="VX64" s="25"/>
      <c r="VY64" s="25"/>
      <c r="VZ64" s="25"/>
      <c r="WA64" s="25"/>
      <c r="WB64" s="25"/>
      <c r="WC64" s="25"/>
      <c r="WD64" s="25"/>
      <c r="WE64" s="25"/>
      <c r="WF64" s="25"/>
      <c r="WG64" s="25"/>
      <c r="WH64" s="25"/>
      <c r="WI64" s="25"/>
      <c r="WJ64" s="25"/>
      <c r="WK64" s="25"/>
      <c r="WL64" s="25"/>
      <c r="WM64" s="25"/>
      <c r="WN64" s="25"/>
      <c r="WO64" s="25"/>
      <c r="WP64" s="25"/>
      <c r="WQ64" s="25"/>
      <c r="WR64" s="25"/>
      <c r="WS64" s="25"/>
      <c r="WT64" s="25"/>
      <c r="WU64" s="25"/>
      <c r="WV64" s="25"/>
      <c r="WW64" s="25"/>
      <c r="WX64" s="25"/>
      <c r="WY64" s="25"/>
      <c r="WZ64" s="25"/>
      <c r="XA64" s="25"/>
      <c r="XB64" s="25"/>
      <c r="XC64" s="25"/>
      <c r="XD64" s="25"/>
      <c r="XE64" s="25"/>
      <c r="XF64" s="25"/>
      <c r="XG64" s="25"/>
      <c r="XH64" s="25"/>
      <c r="XI64" s="25"/>
      <c r="XJ64" s="25"/>
      <c r="XK64" s="25"/>
      <c r="XL64" s="25"/>
      <c r="XM64" s="25"/>
      <c r="XN64" s="25"/>
      <c r="XO64" s="25"/>
      <c r="XP64" s="25"/>
      <c r="XQ64" s="25"/>
      <c r="XR64" s="25"/>
      <c r="XS64" s="25"/>
      <c r="XT64" s="25"/>
      <c r="XU64" s="25"/>
      <c r="XV64" s="25"/>
      <c r="XW64" s="25"/>
      <c r="XX64" s="25"/>
      <c r="XY64" s="25"/>
      <c r="XZ64" s="25"/>
      <c r="YA64" s="25"/>
      <c r="YB64" s="25"/>
      <c r="YC64" s="25"/>
      <c r="YD64" s="25"/>
      <c r="YE64" s="25"/>
      <c r="YF64" s="25"/>
      <c r="YG64" s="25"/>
      <c r="YH64" s="25"/>
      <c r="YI64" s="25"/>
      <c r="YJ64" s="25"/>
      <c r="YK64" s="25"/>
      <c r="YL64" s="25"/>
      <c r="YM64" s="25"/>
      <c r="YN64" s="25"/>
      <c r="YO64" s="25"/>
      <c r="YP64" s="25"/>
      <c r="YQ64" s="25"/>
      <c r="YR64" s="25"/>
      <c r="YS64" s="25"/>
      <c r="YT64" s="25"/>
      <c r="YU64" s="25"/>
      <c r="YV64" s="25"/>
      <c r="YW64" s="25"/>
      <c r="YX64" s="25"/>
      <c r="YY64" s="25"/>
      <c r="YZ64" s="25"/>
      <c r="ZA64" s="25"/>
      <c r="ZB64" s="25"/>
      <c r="ZC64" s="25"/>
      <c r="ZD64" s="25"/>
      <c r="ZE64" s="25"/>
      <c r="ZF64" s="25"/>
      <c r="ZG64" s="25"/>
      <c r="ZH64" s="25"/>
      <c r="ZI64" s="25"/>
      <c r="ZJ64" s="25"/>
      <c r="ZK64" s="25"/>
      <c r="ZL64" s="25"/>
      <c r="ZM64" s="25"/>
      <c r="ZN64" s="25"/>
      <c r="ZO64" s="25"/>
      <c r="ZP64" s="25"/>
      <c r="ZQ64" s="25"/>
      <c r="ZR64" s="25"/>
      <c r="ZS64" s="25"/>
      <c r="ZT64" s="25"/>
      <c r="ZU64" s="25"/>
      <c r="ZV64" s="25"/>
      <c r="ZW64" s="25"/>
      <c r="ZX64" s="25"/>
      <c r="ZY64" s="25"/>
      <c r="ZZ64" s="25"/>
      <c r="AAA64" s="25"/>
      <c r="AAB64" s="25"/>
      <c r="AAC64" s="25"/>
      <c r="AAD64" s="25"/>
      <c r="AAE64" s="25"/>
      <c r="AAF64" s="25"/>
      <c r="AAG64" s="25"/>
      <c r="AAH64" s="25"/>
      <c r="AAI64" s="25"/>
      <c r="AAJ64" s="25"/>
      <c r="AAK64" s="25"/>
      <c r="AAL64" s="25"/>
      <c r="AAM64" s="25"/>
      <c r="AAN64" s="25"/>
      <c r="AAO64" s="25"/>
      <c r="AAP64" s="25"/>
      <c r="AAQ64" s="25"/>
      <c r="AAR64" s="25"/>
      <c r="AAS64" s="25"/>
      <c r="AAT64" s="25"/>
      <c r="AAU64" s="25"/>
      <c r="AAV64" s="25"/>
      <c r="AAW64" s="25"/>
      <c r="AAX64" s="25"/>
      <c r="AAY64" s="25"/>
      <c r="AAZ64" s="25"/>
      <c r="ABA64" s="25"/>
      <c r="ABB64" s="25"/>
      <c r="ABC64" s="25"/>
      <c r="ABD64" s="25"/>
      <c r="ABE64" s="25"/>
      <c r="ABF64" s="25"/>
      <c r="ABG64" s="25"/>
      <c r="ABH64" s="25"/>
      <c r="ABI64" s="25"/>
      <c r="ABJ64" s="25"/>
      <c r="ABK64" s="25"/>
      <c r="ABL64" s="25"/>
      <c r="ABM64" s="25"/>
      <c r="ABN64" s="25"/>
      <c r="ABO64" s="25"/>
      <c r="ABP64" s="25"/>
      <c r="ABQ64" s="25"/>
      <c r="ABR64" s="25"/>
      <c r="ABS64" s="25"/>
      <c r="ABT64" s="25"/>
      <c r="ABU64" s="25"/>
      <c r="ABV64" s="25"/>
      <c r="ABW64" s="25"/>
      <c r="ABX64" s="25"/>
      <c r="ABY64" s="25"/>
      <c r="ABZ64" s="25"/>
      <c r="ACA64" s="25"/>
      <c r="ACB64" s="25"/>
      <c r="ACC64" s="25"/>
      <c r="ACD64" s="25"/>
      <c r="ACE64" s="25"/>
      <c r="ACF64" s="25"/>
      <c r="ACG64" s="25"/>
      <c r="ACH64" s="25"/>
      <c r="ACI64" s="25"/>
      <c r="ACJ64" s="25"/>
      <c r="ACK64" s="25"/>
      <c r="ACL64" s="25"/>
      <c r="ACM64" s="25"/>
      <c r="ACN64" s="25"/>
      <c r="ACO64" s="25"/>
      <c r="ACP64" s="25"/>
      <c r="ACQ64" s="25"/>
      <c r="ACR64" s="25"/>
      <c r="ACS64" s="25"/>
      <c r="ACT64" s="25"/>
      <c r="ACU64" s="25"/>
      <c r="ACV64" s="25"/>
      <c r="ACW64" s="25"/>
      <c r="ACX64" s="25"/>
      <c r="ACY64" s="25"/>
      <c r="ACZ64" s="25"/>
      <c r="ADA64" s="25"/>
      <c r="ADB64" s="25"/>
      <c r="ADC64" s="25"/>
      <c r="ADD64" s="25"/>
      <c r="ADE64" s="25"/>
      <c r="ADF64" s="25"/>
      <c r="ADG64" s="25"/>
      <c r="ADH64" s="25"/>
      <c r="ADI64" s="25"/>
      <c r="ADJ64" s="25"/>
      <c r="ADK64" s="25"/>
      <c r="ADL64" s="25"/>
      <c r="ADM64" s="25"/>
      <c r="ADN64" s="25"/>
      <c r="ADO64" s="25"/>
      <c r="ADP64" s="25"/>
      <c r="ADQ64" s="25"/>
      <c r="ADR64" s="25"/>
      <c r="ADS64" s="25"/>
      <c r="ADT64" s="25"/>
      <c r="ADU64" s="25"/>
      <c r="ADV64" s="25"/>
      <c r="ADW64" s="25"/>
      <c r="ADX64" s="25"/>
      <c r="ADY64" s="25"/>
      <c r="ADZ64" s="25"/>
      <c r="AEA64" s="25"/>
      <c r="AEB64" s="25"/>
      <c r="AEC64" s="25"/>
      <c r="AED64" s="25"/>
      <c r="AEE64" s="25"/>
      <c r="AEF64" s="25"/>
      <c r="AEG64" s="25"/>
      <c r="AEH64" s="25"/>
      <c r="AEI64" s="25"/>
      <c r="AEJ64" s="25"/>
      <c r="AEK64" s="25"/>
      <c r="AEL64" s="25"/>
      <c r="AEM64" s="25"/>
      <c r="AEN64" s="25"/>
      <c r="AEO64" s="25"/>
      <c r="AEP64" s="25"/>
      <c r="AEQ64" s="25"/>
      <c r="AER64" s="25"/>
      <c r="AES64" s="25"/>
      <c r="AET64" s="25"/>
      <c r="AEU64" s="25"/>
      <c r="AEV64" s="25"/>
      <c r="AEW64" s="25"/>
      <c r="AEX64" s="25"/>
      <c r="AEY64" s="25"/>
      <c r="AEZ64" s="25"/>
      <c r="AFA64" s="25"/>
      <c r="AFB64" s="25"/>
      <c r="AFC64" s="25"/>
      <c r="AFD64" s="25"/>
      <c r="AFE64" s="25"/>
      <c r="AFF64" s="25"/>
      <c r="AFG64" s="25"/>
      <c r="AFH64" s="25"/>
      <c r="AFI64" s="25"/>
      <c r="AFJ64" s="25"/>
      <c r="AFK64" s="25"/>
      <c r="AFL64" s="25"/>
      <c r="AFM64" s="25"/>
      <c r="AFN64" s="25"/>
      <c r="AFO64" s="25"/>
      <c r="AFP64" s="25"/>
      <c r="AFQ64" s="25"/>
      <c r="AFR64" s="25"/>
      <c r="AFS64" s="25"/>
      <c r="AFT64" s="25"/>
      <c r="AFU64" s="25"/>
      <c r="AFV64" s="25"/>
      <c r="AFW64" s="25"/>
      <c r="AFX64" s="25"/>
      <c r="AFY64" s="25"/>
      <c r="AFZ64" s="25"/>
      <c r="AGA64" s="25"/>
      <c r="AGB64" s="25"/>
      <c r="AGC64" s="25"/>
      <c r="AGD64" s="25"/>
      <c r="AGE64" s="25"/>
      <c r="AGF64" s="25"/>
      <c r="AGG64" s="25"/>
      <c r="AGH64" s="25"/>
      <c r="AGI64" s="25"/>
      <c r="AGJ64" s="25"/>
      <c r="AGK64" s="25"/>
      <c r="AGL64" s="25"/>
      <c r="AGM64" s="25"/>
      <c r="AGN64" s="25"/>
      <c r="AGO64" s="25"/>
      <c r="AGP64" s="25"/>
      <c r="AGQ64" s="25"/>
      <c r="AGR64" s="25"/>
      <c r="AGS64" s="25"/>
      <c r="AGT64" s="25"/>
      <c r="AGU64" s="25"/>
      <c r="AGV64" s="25"/>
      <c r="AGW64" s="25"/>
      <c r="AGX64" s="25"/>
      <c r="AGY64" s="25"/>
      <c r="AGZ64" s="25"/>
      <c r="AHA64" s="25"/>
      <c r="AHB64" s="25"/>
      <c r="AHC64" s="25"/>
      <c r="AHD64" s="25"/>
      <c r="AHE64" s="25"/>
      <c r="AHF64" s="25"/>
      <c r="AHG64" s="25"/>
      <c r="AHH64" s="25"/>
      <c r="AHI64" s="25"/>
      <c r="AHJ64" s="25"/>
      <c r="AHK64" s="25"/>
      <c r="AHL64" s="25"/>
      <c r="AHM64" s="25"/>
      <c r="AHN64" s="25"/>
      <c r="AHO64" s="25"/>
      <c r="AHP64" s="25"/>
      <c r="AHQ64" s="25"/>
      <c r="AHR64" s="25"/>
      <c r="AHS64" s="25"/>
      <c r="AHT64" s="25"/>
      <c r="AHU64" s="25"/>
      <c r="AHV64" s="25"/>
      <c r="AHW64" s="25"/>
      <c r="AHX64" s="25"/>
      <c r="AHY64" s="25"/>
      <c r="AHZ64" s="25"/>
      <c r="AIA64" s="25"/>
      <c r="AIB64" s="25"/>
      <c r="AIC64" s="25"/>
      <c r="AID64" s="25"/>
      <c r="AIE64" s="25"/>
      <c r="AIF64" s="25"/>
      <c r="AIG64" s="25"/>
      <c r="AIH64" s="25"/>
      <c r="AII64" s="25"/>
      <c r="AIJ64" s="25"/>
      <c r="AIK64" s="25"/>
      <c r="AIL64" s="25"/>
      <c r="AIM64" s="25"/>
      <c r="AIN64" s="25"/>
      <c r="AIO64" s="25"/>
      <c r="AIP64" s="25"/>
      <c r="AIQ64" s="25"/>
      <c r="AIR64" s="25"/>
      <c r="AIS64" s="25"/>
      <c r="AIT64" s="25"/>
      <c r="AIU64" s="25"/>
      <c r="AIV64" s="25"/>
      <c r="AIW64" s="25"/>
      <c r="AIX64" s="25"/>
      <c r="AIY64" s="25"/>
      <c r="AIZ64" s="25"/>
      <c r="AJA64" s="25"/>
      <c r="AJB64" s="25"/>
      <c r="AJC64" s="25"/>
      <c r="AJD64" s="25"/>
      <c r="AJE64" s="25"/>
      <c r="AJF64" s="25"/>
      <c r="AJG64" s="25"/>
      <c r="AJH64" s="25"/>
      <c r="AJI64" s="25"/>
      <c r="AJJ64" s="25"/>
      <c r="AJK64" s="25"/>
      <c r="AJL64" s="25"/>
      <c r="AJM64" s="25"/>
      <c r="AJN64" s="25"/>
      <c r="AJO64" s="25"/>
      <c r="AJP64" s="25"/>
      <c r="AJQ64" s="25"/>
      <c r="AJR64" s="25"/>
      <c r="AJS64" s="25"/>
      <c r="AJT64" s="25"/>
      <c r="AJU64" s="25"/>
      <c r="AJV64" s="25"/>
      <c r="AJW64" s="25"/>
      <c r="AJX64" s="25"/>
      <c r="AJY64" s="25"/>
      <c r="AJZ64" s="25"/>
      <c r="AKA64" s="25"/>
      <c r="AKB64" s="25"/>
      <c r="AKC64" s="25"/>
      <c r="AKD64" s="25"/>
      <c r="AKE64" s="25"/>
      <c r="AKF64" s="25"/>
      <c r="AKG64" s="25"/>
      <c r="AKH64" s="25"/>
      <c r="AKI64" s="25"/>
      <c r="AKJ64" s="25"/>
      <c r="AKK64" s="25"/>
      <c r="AKL64" s="25"/>
      <c r="AKM64" s="25"/>
      <c r="AKN64" s="25"/>
      <c r="AKO64" s="25"/>
      <c r="AKP64" s="25"/>
      <c r="AKQ64" s="25"/>
      <c r="AKR64" s="25"/>
      <c r="AKS64" s="25"/>
      <c r="AKT64" s="25"/>
      <c r="AKU64" s="25"/>
      <c r="AKV64" s="25"/>
      <c r="AKW64" s="25"/>
      <c r="AKX64" s="25"/>
      <c r="AKY64" s="25"/>
      <c r="AKZ64" s="25"/>
      <c r="ALA64" s="25"/>
      <c r="ALB64" s="25"/>
      <c r="ALC64" s="25"/>
      <c r="ALD64" s="25"/>
      <c r="ALE64" s="25"/>
      <c r="ALF64" s="25"/>
      <c r="ALG64" s="25"/>
      <c r="ALH64" s="25"/>
      <c r="ALI64" s="25"/>
      <c r="ALJ64" s="25"/>
      <c r="ALK64" s="25"/>
      <c r="ALL64" s="25"/>
      <c r="ALM64" s="25"/>
      <c r="ALN64" s="25"/>
      <c r="ALO64" s="25"/>
      <c r="ALP64" s="25"/>
      <c r="ALQ64" s="25"/>
      <c r="ALR64" s="25"/>
      <c r="ALS64" s="25"/>
      <c r="ALT64" s="25"/>
      <c r="ALU64" s="25"/>
      <c r="ALV64" s="25"/>
      <c r="ALW64" s="25"/>
      <c r="ALX64" s="25"/>
      <c r="ALY64" s="25"/>
      <c r="ALZ64" s="25"/>
      <c r="AMA64" s="25"/>
      <c r="AMB64" s="25"/>
      <c r="AMC64" s="25"/>
      <c r="AMD64" s="25"/>
      <c r="AME64" s="25"/>
      <c r="AMF64" s="25"/>
      <c r="AMG64" s="25"/>
      <c r="AMH64" s="25"/>
      <c r="AMI64" s="25"/>
      <c r="AMJ64" s="25"/>
      <c r="AMK64" s="25"/>
      <c r="AML64" s="25"/>
      <c r="AMM64" s="25"/>
      <c r="AMN64" s="25"/>
      <c r="AMO64" s="25"/>
      <c r="AMP64" s="25"/>
    </row>
    <row r="65" spans="1:1030" s="28" customFormat="1" x14ac:dyDescent="0.2">
      <c r="A65" s="19"/>
      <c r="B65" s="44">
        <f t="shared" si="9"/>
        <v>99</v>
      </c>
      <c r="C65" s="30">
        <v>40346</v>
      </c>
      <c r="D65" s="26" t="s">
        <v>20</v>
      </c>
      <c r="E65" s="32"/>
      <c r="F65" s="32"/>
      <c r="G65" s="32"/>
      <c r="H65" s="33">
        <f>+[13]OIII!$I$13</f>
        <v>10.859536626027726</v>
      </c>
      <c r="I65" s="33">
        <f>+[13]OIII!$L$13</f>
        <v>8.6021946391482675</v>
      </c>
      <c r="J65" s="33"/>
      <c r="K65" s="33">
        <f>+'[13]NII 5755'!$J$10</f>
        <v>13.840598027704711</v>
      </c>
      <c r="L65" s="33">
        <f>+'[13]He I 5876'!$H$13</f>
        <v>10.572757763284345</v>
      </c>
      <c r="M65" s="33">
        <f>+'[13]O I 6300'!$H$13</f>
        <v>9.6538329456407226</v>
      </c>
      <c r="N65" s="33"/>
      <c r="O65" s="33">
        <f>+[13]Ha!$J$10</f>
        <v>7.5661780985590203</v>
      </c>
      <c r="P65" s="33">
        <f>+[13]Ha!$M$10</f>
        <v>11.734331516836461</v>
      </c>
      <c r="Q65" s="33">
        <f>+[13]Ha!$P$10</f>
        <v>11.643613927598199</v>
      </c>
      <c r="R65" s="33"/>
      <c r="S65" s="33"/>
      <c r="T65" s="33">
        <f>+'[13]7155'!$H$9</f>
        <v>8.0582100503002021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25"/>
      <c r="LK65" s="25"/>
      <c r="LL65" s="25"/>
      <c r="LM65" s="25"/>
      <c r="LN65" s="25"/>
      <c r="LO65" s="25"/>
      <c r="LP65" s="25"/>
      <c r="LQ65" s="25"/>
      <c r="LR65" s="25"/>
      <c r="LS65" s="25"/>
      <c r="LT65" s="25"/>
      <c r="LU65" s="25"/>
      <c r="LV65" s="25"/>
      <c r="LW65" s="25"/>
      <c r="LX65" s="25"/>
      <c r="LY65" s="25"/>
      <c r="LZ65" s="25"/>
      <c r="MA65" s="25"/>
      <c r="MB65" s="25"/>
      <c r="MC65" s="25"/>
      <c r="MD65" s="25"/>
      <c r="ME65" s="25"/>
      <c r="MF65" s="25"/>
      <c r="MG65" s="25"/>
      <c r="MH65" s="25"/>
      <c r="MI65" s="25"/>
      <c r="MJ65" s="25"/>
      <c r="MK65" s="25"/>
      <c r="ML65" s="25"/>
      <c r="MM65" s="25"/>
      <c r="MN65" s="25"/>
      <c r="MO65" s="25"/>
      <c r="MP65" s="25"/>
      <c r="MQ65" s="25"/>
      <c r="MR65" s="25"/>
      <c r="MS65" s="25"/>
      <c r="MT65" s="25"/>
      <c r="MU65" s="25"/>
      <c r="MV65" s="25"/>
      <c r="MW65" s="25"/>
      <c r="MX65" s="25"/>
      <c r="MY65" s="25"/>
      <c r="MZ65" s="25"/>
      <c r="NA65" s="25"/>
      <c r="NB65" s="25"/>
      <c r="NC65" s="25"/>
      <c r="ND65" s="25"/>
      <c r="NE65" s="25"/>
      <c r="NF65" s="25"/>
      <c r="NG65" s="25"/>
      <c r="NH65" s="25"/>
      <c r="NI65" s="25"/>
      <c r="NJ65" s="25"/>
      <c r="NK65" s="25"/>
      <c r="NL65" s="25"/>
      <c r="NM65" s="25"/>
      <c r="NN65" s="25"/>
      <c r="NO65" s="25"/>
      <c r="NP65" s="25"/>
      <c r="NQ65" s="25"/>
      <c r="NR65" s="25"/>
      <c r="NS65" s="25"/>
      <c r="NT65" s="25"/>
      <c r="NU65" s="25"/>
      <c r="NV65" s="25"/>
      <c r="NW65" s="25"/>
      <c r="NX65" s="25"/>
      <c r="NY65" s="25"/>
      <c r="NZ65" s="25"/>
      <c r="OA65" s="25"/>
      <c r="OB65" s="25"/>
      <c r="OC65" s="25"/>
      <c r="OD65" s="25"/>
      <c r="OE65" s="25"/>
      <c r="OF65" s="25"/>
      <c r="OG65" s="25"/>
      <c r="OH65" s="25"/>
      <c r="OI65" s="25"/>
      <c r="OJ65" s="25"/>
      <c r="OK65" s="25"/>
      <c r="OL65" s="25"/>
      <c r="OM65" s="25"/>
      <c r="ON65" s="25"/>
      <c r="OO65" s="25"/>
      <c r="OP65" s="25"/>
      <c r="OQ65" s="25"/>
      <c r="OR65" s="25"/>
      <c r="OS65" s="25"/>
      <c r="OT65" s="25"/>
      <c r="OU65" s="25"/>
      <c r="OV65" s="25"/>
      <c r="OW65" s="25"/>
      <c r="OX65" s="25"/>
      <c r="OY65" s="25"/>
      <c r="OZ65" s="25"/>
      <c r="PA65" s="25"/>
      <c r="PB65" s="25"/>
      <c r="PC65" s="25"/>
      <c r="PD65" s="25"/>
      <c r="PE65" s="25"/>
      <c r="PF65" s="25"/>
      <c r="PG65" s="25"/>
      <c r="PH65" s="25"/>
      <c r="PI65" s="25"/>
      <c r="PJ65" s="25"/>
      <c r="PK65" s="25"/>
      <c r="PL65" s="25"/>
      <c r="PM65" s="25"/>
      <c r="PN65" s="25"/>
      <c r="PO65" s="25"/>
      <c r="PP65" s="25"/>
      <c r="PQ65" s="25"/>
      <c r="PR65" s="25"/>
      <c r="PS65" s="25"/>
      <c r="PT65" s="25"/>
      <c r="PU65" s="25"/>
      <c r="PV65" s="25"/>
      <c r="PW65" s="25"/>
      <c r="PX65" s="25"/>
      <c r="PY65" s="25"/>
      <c r="PZ65" s="25"/>
      <c r="QA65" s="25"/>
      <c r="QB65" s="25"/>
      <c r="QC65" s="25"/>
      <c r="QD65" s="25"/>
      <c r="QE65" s="25"/>
      <c r="QF65" s="25"/>
      <c r="QG65" s="25"/>
      <c r="QH65" s="25"/>
      <c r="QI65" s="25"/>
      <c r="QJ65" s="25"/>
      <c r="QK65" s="25"/>
      <c r="QL65" s="25"/>
      <c r="QM65" s="25"/>
      <c r="QN65" s="25"/>
      <c r="QO65" s="25"/>
      <c r="QP65" s="25"/>
      <c r="QQ65" s="25"/>
      <c r="QR65" s="25"/>
      <c r="QS65" s="25"/>
      <c r="QT65" s="25"/>
      <c r="QU65" s="25"/>
      <c r="QV65" s="25"/>
      <c r="QW65" s="25"/>
      <c r="QX65" s="25"/>
      <c r="QY65" s="25"/>
      <c r="QZ65" s="25"/>
      <c r="RA65" s="25"/>
      <c r="RB65" s="25"/>
      <c r="RC65" s="25"/>
      <c r="RD65" s="25"/>
      <c r="RE65" s="25"/>
      <c r="RF65" s="25"/>
      <c r="RG65" s="25"/>
      <c r="RH65" s="25"/>
      <c r="RI65" s="25"/>
      <c r="RJ65" s="25"/>
      <c r="RK65" s="25"/>
      <c r="RL65" s="25"/>
      <c r="RM65" s="25"/>
      <c r="RN65" s="25"/>
      <c r="RO65" s="25"/>
      <c r="RP65" s="25"/>
      <c r="RQ65" s="25"/>
      <c r="RR65" s="25"/>
      <c r="RS65" s="25"/>
      <c r="RT65" s="25"/>
      <c r="RU65" s="25"/>
      <c r="RV65" s="25"/>
      <c r="RW65" s="25"/>
      <c r="RX65" s="25"/>
      <c r="RY65" s="25"/>
      <c r="RZ65" s="25"/>
      <c r="SA65" s="25"/>
      <c r="SB65" s="25"/>
      <c r="SC65" s="25"/>
      <c r="SD65" s="25"/>
      <c r="SE65" s="25"/>
      <c r="SF65" s="25"/>
      <c r="SG65" s="25"/>
      <c r="SH65" s="25"/>
      <c r="SI65" s="25"/>
      <c r="SJ65" s="25"/>
      <c r="SK65" s="25"/>
      <c r="SL65" s="25"/>
      <c r="SM65" s="25"/>
      <c r="SN65" s="25"/>
      <c r="SO65" s="25"/>
      <c r="SP65" s="25"/>
      <c r="SQ65" s="25"/>
      <c r="SR65" s="25"/>
      <c r="SS65" s="25"/>
      <c r="ST65" s="25"/>
      <c r="SU65" s="25"/>
      <c r="SV65" s="25"/>
      <c r="SW65" s="25"/>
      <c r="SX65" s="25"/>
      <c r="SY65" s="25"/>
      <c r="SZ65" s="25"/>
      <c r="TA65" s="25"/>
      <c r="TB65" s="25"/>
      <c r="TC65" s="25"/>
      <c r="TD65" s="25"/>
      <c r="TE65" s="25"/>
      <c r="TF65" s="25"/>
      <c r="TG65" s="25"/>
      <c r="TH65" s="25"/>
      <c r="TI65" s="25"/>
      <c r="TJ65" s="25"/>
      <c r="TK65" s="25"/>
      <c r="TL65" s="25"/>
      <c r="TM65" s="25"/>
      <c r="TN65" s="25"/>
      <c r="TO65" s="25"/>
      <c r="TP65" s="25"/>
      <c r="TQ65" s="25"/>
      <c r="TR65" s="25"/>
      <c r="TS65" s="25"/>
      <c r="TT65" s="25"/>
      <c r="TU65" s="25"/>
      <c r="TV65" s="25"/>
      <c r="TW65" s="25"/>
      <c r="TX65" s="25"/>
      <c r="TY65" s="25"/>
      <c r="TZ65" s="25"/>
      <c r="UA65" s="25"/>
      <c r="UB65" s="25"/>
      <c r="UC65" s="25"/>
      <c r="UD65" s="25"/>
      <c r="UE65" s="25"/>
      <c r="UF65" s="25"/>
      <c r="UG65" s="25"/>
      <c r="UH65" s="25"/>
      <c r="UI65" s="25"/>
      <c r="UJ65" s="25"/>
      <c r="UK65" s="25"/>
      <c r="UL65" s="25"/>
      <c r="UM65" s="25"/>
      <c r="UN65" s="25"/>
      <c r="UO65" s="25"/>
      <c r="UP65" s="25"/>
      <c r="UQ65" s="25"/>
      <c r="UR65" s="25"/>
      <c r="US65" s="25"/>
      <c r="UT65" s="25"/>
      <c r="UU65" s="25"/>
      <c r="UV65" s="25"/>
      <c r="UW65" s="25"/>
      <c r="UX65" s="25"/>
      <c r="UY65" s="25"/>
      <c r="UZ65" s="25"/>
      <c r="VA65" s="25"/>
      <c r="VB65" s="25"/>
      <c r="VC65" s="25"/>
      <c r="VD65" s="25"/>
      <c r="VE65" s="25"/>
      <c r="VF65" s="25"/>
      <c r="VG65" s="25"/>
      <c r="VH65" s="25"/>
      <c r="VI65" s="25"/>
      <c r="VJ65" s="25"/>
      <c r="VK65" s="25"/>
      <c r="VL65" s="25"/>
      <c r="VM65" s="25"/>
      <c r="VN65" s="25"/>
      <c r="VO65" s="25"/>
      <c r="VP65" s="25"/>
      <c r="VQ65" s="25"/>
      <c r="VR65" s="25"/>
      <c r="VS65" s="25"/>
      <c r="VT65" s="25"/>
      <c r="VU65" s="25"/>
      <c r="VV65" s="25"/>
      <c r="VW65" s="25"/>
      <c r="VX65" s="25"/>
      <c r="VY65" s="25"/>
      <c r="VZ65" s="25"/>
      <c r="WA65" s="25"/>
      <c r="WB65" s="25"/>
      <c r="WC65" s="25"/>
      <c r="WD65" s="25"/>
      <c r="WE65" s="25"/>
      <c r="WF65" s="25"/>
      <c r="WG65" s="25"/>
      <c r="WH65" s="25"/>
      <c r="WI65" s="25"/>
      <c r="WJ65" s="25"/>
      <c r="WK65" s="25"/>
      <c r="WL65" s="25"/>
      <c r="WM65" s="25"/>
      <c r="WN65" s="25"/>
      <c r="WO65" s="25"/>
      <c r="WP65" s="25"/>
      <c r="WQ65" s="25"/>
      <c r="WR65" s="25"/>
      <c r="WS65" s="25"/>
      <c r="WT65" s="25"/>
      <c r="WU65" s="25"/>
      <c r="WV65" s="25"/>
      <c r="WW65" s="25"/>
      <c r="WX65" s="25"/>
      <c r="WY65" s="25"/>
      <c r="WZ65" s="25"/>
      <c r="XA65" s="25"/>
      <c r="XB65" s="25"/>
      <c r="XC65" s="25"/>
      <c r="XD65" s="25"/>
      <c r="XE65" s="25"/>
      <c r="XF65" s="25"/>
      <c r="XG65" s="25"/>
      <c r="XH65" s="25"/>
      <c r="XI65" s="25"/>
      <c r="XJ65" s="25"/>
      <c r="XK65" s="25"/>
      <c r="XL65" s="25"/>
      <c r="XM65" s="25"/>
      <c r="XN65" s="25"/>
      <c r="XO65" s="25"/>
      <c r="XP65" s="25"/>
      <c r="XQ65" s="25"/>
      <c r="XR65" s="25"/>
      <c r="XS65" s="25"/>
      <c r="XT65" s="25"/>
      <c r="XU65" s="25"/>
      <c r="XV65" s="25"/>
      <c r="XW65" s="25"/>
      <c r="XX65" s="25"/>
      <c r="XY65" s="25"/>
      <c r="XZ65" s="25"/>
      <c r="YA65" s="25"/>
      <c r="YB65" s="25"/>
      <c r="YC65" s="25"/>
      <c r="YD65" s="25"/>
      <c r="YE65" s="25"/>
      <c r="YF65" s="25"/>
      <c r="YG65" s="25"/>
      <c r="YH65" s="25"/>
      <c r="YI65" s="25"/>
      <c r="YJ65" s="25"/>
      <c r="YK65" s="25"/>
      <c r="YL65" s="25"/>
      <c r="YM65" s="25"/>
      <c r="YN65" s="25"/>
      <c r="YO65" s="25"/>
      <c r="YP65" s="25"/>
      <c r="YQ65" s="25"/>
      <c r="YR65" s="25"/>
      <c r="YS65" s="25"/>
      <c r="YT65" s="25"/>
      <c r="YU65" s="25"/>
      <c r="YV65" s="25"/>
      <c r="YW65" s="25"/>
      <c r="YX65" s="25"/>
      <c r="YY65" s="25"/>
      <c r="YZ65" s="25"/>
      <c r="ZA65" s="25"/>
      <c r="ZB65" s="25"/>
      <c r="ZC65" s="25"/>
      <c r="ZD65" s="25"/>
      <c r="ZE65" s="25"/>
      <c r="ZF65" s="25"/>
      <c r="ZG65" s="25"/>
      <c r="ZH65" s="25"/>
      <c r="ZI65" s="25"/>
      <c r="ZJ65" s="25"/>
      <c r="ZK65" s="25"/>
      <c r="ZL65" s="25"/>
      <c r="ZM65" s="25"/>
      <c r="ZN65" s="25"/>
      <c r="ZO65" s="25"/>
      <c r="ZP65" s="25"/>
      <c r="ZQ65" s="25"/>
      <c r="ZR65" s="25"/>
      <c r="ZS65" s="25"/>
      <c r="ZT65" s="25"/>
      <c r="ZU65" s="25"/>
      <c r="ZV65" s="25"/>
      <c r="ZW65" s="25"/>
      <c r="ZX65" s="25"/>
      <c r="ZY65" s="25"/>
      <c r="ZZ65" s="25"/>
      <c r="AAA65" s="25"/>
      <c r="AAB65" s="25"/>
      <c r="AAC65" s="25"/>
      <c r="AAD65" s="25"/>
      <c r="AAE65" s="25"/>
      <c r="AAF65" s="25"/>
      <c r="AAG65" s="25"/>
      <c r="AAH65" s="25"/>
      <c r="AAI65" s="25"/>
      <c r="AAJ65" s="25"/>
      <c r="AAK65" s="25"/>
      <c r="AAL65" s="25"/>
      <c r="AAM65" s="25"/>
      <c r="AAN65" s="25"/>
      <c r="AAO65" s="25"/>
      <c r="AAP65" s="25"/>
      <c r="AAQ65" s="25"/>
      <c r="AAR65" s="25"/>
      <c r="AAS65" s="25"/>
      <c r="AAT65" s="25"/>
      <c r="AAU65" s="25"/>
      <c r="AAV65" s="25"/>
      <c r="AAW65" s="25"/>
      <c r="AAX65" s="25"/>
      <c r="AAY65" s="25"/>
      <c r="AAZ65" s="25"/>
      <c r="ABA65" s="25"/>
      <c r="ABB65" s="25"/>
      <c r="ABC65" s="25"/>
      <c r="ABD65" s="25"/>
      <c r="ABE65" s="25"/>
      <c r="ABF65" s="25"/>
      <c r="ABG65" s="25"/>
      <c r="ABH65" s="25"/>
      <c r="ABI65" s="25"/>
      <c r="ABJ65" s="25"/>
      <c r="ABK65" s="25"/>
      <c r="ABL65" s="25"/>
      <c r="ABM65" s="25"/>
      <c r="ABN65" s="25"/>
      <c r="ABO65" s="25"/>
      <c r="ABP65" s="25"/>
      <c r="ABQ65" s="25"/>
      <c r="ABR65" s="25"/>
      <c r="ABS65" s="25"/>
      <c r="ABT65" s="25"/>
      <c r="ABU65" s="25"/>
      <c r="ABV65" s="25"/>
      <c r="ABW65" s="25"/>
      <c r="ABX65" s="25"/>
      <c r="ABY65" s="25"/>
      <c r="ABZ65" s="25"/>
      <c r="ACA65" s="25"/>
      <c r="ACB65" s="25"/>
      <c r="ACC65" s="25"/>
      <c r="ACD65" s="25"/>
      <c r="ACE65" s="25"/>
      <c r="ACF65" s="25"/>
      <c r="ACG65" s="25"/>
      <c r="ACH65" s="25"/>
      <c r="ACI65" s="25"/>
      <c r="ACJ65" s="25"/>
      <c r="ACK65" s="25"/>
      <c r="ACL65" s="25"/>
      <c r="ACM65" s="25"/>
      <c r="ACN65" s="25"/>
      <c r="ACO65" s="25"/>
      <c r="ACP65" s="25"/>
      <c r="ACQ65" s="25"/>
      <c r="ACR65" s="25"/>
      <c r="ACS65" s="25"/>
      <c r="ACT65" s="25"/>
      <c r="ACU65" s="25"/>
      <c r="ACV65" s="25"/>
      <c r="ACW65" s="25"/>
      <c r="ACX65" s="25"/>
      <c r="ACY65" s="25"/>
      <c r="ACZ65" s="25"/>
      <c r="ADA65" s="25"/>
      <c r="ADB65" s="25"/>
      <c r="ADC65" s="25"/>
      <c r="ADD65" s="25"/>
      <c r="ADE65" s="25"/>
      <c r="ADF65" s="25"/>
      <c r="ADG65" s="25"/>
      <c r="ADH65" s="25"/>
      <c r="ADI65" s="25"/>
      <c r="ADJ65" s="25"/>
      <c r="ADK65" s="25"/>
      <c r="ADL65" s="25"/>
      <c r="ADM65" s="25"/>
      <c r="ADN65" s="25"/>
      <c r="ADO65" s="25"/>
      <c r="ADP65" s="25"/>
      <c r="ADQ65" s="25"/>
      <c r="ADR65" s="25"/>
      <c r="ADS65" s="25"/>
      <c r="ADT65" s="25"/>
      <c r="ADU65" s="25"/>
      <c r="ADV65" s="25"/>
      <c r="ADW65" s="25"/>
      <c r="ADX65" s="25"/>
      <c r="ADY65" s="25"/>
      <c r="ADZ65" s="25"/>
      <c r="AEA65" s="25"/>
      <c r="AEB65" s="25"/>
      <c r="AEC65" s="25"/>
      <c r="AED65" s="25"/>
      <c r="AEE65" s="25"/>
      <c r="AEF65" s="25"/>
      <c r="AEG65" s="25"/>
      <c r="AEH65" s="25"/>
      <c r="AEI65" s="25"/>
      <c r="AEJ65" s="25"/>
      <c r="AEK65" s="25"/>
      <c r="AEL65" s="25"/>
      <c r="AEM65" s="25"/>
      <c r="AEN65" s="25"/>
      <c r="AEO65" s="25"/>
      <c r="AEP65" s="25"/>
      <c r="AEQ65" s="25"/>
      <c r="AER65" s="25"/>
      <c r="AES65" s="25"/>
      <c r="AET65" s="25"/>
      <c r="AEU65" s="25"/>
      <c r="AEV65" s="25"/>
      <c r="AEW65" s="25"/>
      <c r="AEX65" s="25"/>
      <c r="AEY65" s="25"/>
      <c r="AEZ65" s="25"/>
      <c r="AFA65" s="25"/>
      <c r="AFB65" s="25"/>
      <c r="AFC65" s="25"/>
      <c r="AFD65" s="25"/>
      <c r="AFE65" s="25"/>
      <c r="AFF65" s="25"/>
      <c r="AFG65" s="25"/>
      <c r="AFH65" s="25"/>
      <c r="AFI65" s="25"/>
      <c r="AFJ65" s="25"/>
      <c r="AFK65" s="25"/>
      <c r="AFL65" s="25"/>
      <c r="AFM65" s="25"/>
      <c r="AFN65" s="25"/>
      <c r="AFO65" s="25"/>
      <c r="AFP65" s="25"/>
      <c r="AFQ65" s="25"/>
      <c r="AFR65" s="25"/>
      <c r="AFS65" s="25"/>
      <c r="AFT65" s="25"/>
      <c r="AFU65" s="25"/>
      <c r="AFV65" s="25"/>
      <c r="AFW65" s="25"/>
      <c r="AFX65" s="25"/>
      <c r="AFY65" s="25"/>
      <c r="AFZ65" s="25"/>
      <c r="AGA65" s="25"/>
      <c r="AGB65" s="25"/>
      <c r="AGC65" s="25"/>
      <c r="AGD65" s="25"/>
      <c r="AGE65" s="25"/>
      <c r="AGF65" s="25"/>
      <c r="AGG65" s="25"/>
      <c r="AGH65" s="25"/>
      <c r="AGI65" s="25"/>
      <c r="AGJ65" s="25"/>
      <c r="AGK65" s="25"/>
      <c r="AGL65" s="25"/>
      <c r="AGM65" s="25"/>
      <c r="AGN65" s="25"/>
      <c r="AGO65" s="25"/>
      <c r="AGP65" s="25"/>
      <c r="AGQ65" s="25"/>
      <c r="AGR65" s="25"/>
      <c r="AGS65" s="25"/>
      <c r="AGT65" s="25"/>
      <c r="AGU65" s="25"/>
      <c r="AGV65" s="25"/>
      <c r="AGW65" s="25"/>
      <c r="AGX65" s="25"/>
      <c r="AGY65" s="25"/>
      <c r="AGZ65" s="25"/>
      <c r="AHA65" s="25"/>
      <c r="AHB65" s="25"/>
      <c r="AHC65" s="25"/>
      <c r="AHD65" s="25"/>
      <c r="AHE65" s="25"/>
      <c r="AHF65" s="25"/>
      <c r="AHG65" s="25"/>
      <c r="AHH65" s="25"/>
      <c r="AHI65" s="25"/>
      <c r="AHJ65" s="25"/>
      <c r="AHK65" s="25"/>
      <c r="AHL65" s="25"/>
      <c r="AHM65" s="25"/>
      <c r="AHN65" s="25"/>
      <c r="AHO65" s="25"/>
      <c r="AHP65" s="25"/>
      <c r="AHQ65" s="25"/>
      <c r="AHR65" s="25"/>
      <c r="AHS65" s="25"/>
      <c r="AHT65" s="25"/>
      <c r="AHU65" s="25"/>
      <c r="AHV65" s="25"/>
      <c r="AHW65" s="25"/>
      <c r="AHX65" s="25"/>
      <c r="AHY65" s="25"/>
      <c r="AHZ65" s="25"/>
      <c r="AIA65" s="25"/>
      <c r="AIB65" s="25"/>
      <c r="AIC65" s="25"/>
      <c r="AID65" s="25"/>
      <c r="AIE65" s="25"/>
      <c r="AIF65" s="25"/>
      <c r="AIG65" s="25"/>
      <c r="AIH65" s="25"/>
      <c r="AII65" s="25"/>
      <c r="AIJ65" s="25"/>
      <c r="AIK65" s="25"/>
      <c r="AIL65" s="25"/>
      <c r="AIM65" s="25"/>
      <c r="AIN65" s="25"/>
      <c r="AIO65" s="25"/>
      <c r="AIP65" s="25"/>
      <c r="AIQ65" s="25"/>
      <c r="AIR65" s="25"/>
      <c r="AIS65" s="25"/>
      <c r="AIT65" s="25"/>
      <c r="AIU65" s="25"/>
      <c r="AIV65" s="25"/>
      <c r="AIW65" s="25"/>
      <c r="AIX65" s="25"/>
      <c r="AIY65" s="25"/>
      <c r="AIZ65" s="25"/>
      <c r="AJA65" s="25"/>
      <c r="AJB65" s="25"/>
      <c r="AJC65" s="25"/>
      <c r="AJD65" s="25"/>
      <c r="AJE65" s="25"/>
      <c r="AJF65" s="25"/>
      <c r="AJG65" s="25"/>
      <c r="AJH65" s="25"/>
      <c r="AJI65" s="25"/>
      <c r="AJJ65" s="25"/>
      <c r="AJK65" s="25"/>
      <c r="AJL65" s="25"/>
      <c r="AJM65" s="25"/>
      <c r="AJN65" s="25"/>
      <c r="AJO65" s="25"/>
      <c r="AJP65" s="25"/>
      <c r="AJQ65" s="25"/>
      <c r="AJR65" s="25"/>
      <c r="AJS65" s="25"/>
      <c r="AJT65" s="25"/>
      <c r="AJU65" s="25"/>
      <c r="AJV65" s="25"/>
      <c r="AJW65" s="25"/>
      <c r="AJX65" s="25"/>
      <c r="AJY65" s="25"/>
      <c r="AJZ65" s="25"/>
      <c r="AKA65" s="25"/>
      <c r="AKB65" s="25"/>
      <c r="AKC65" s="25"/>
      <c r="AKD65" s="25"/>
      <c r="AKE65" s="25"/>
      <c r="AKF65" s="25"/>
      <c r="AKG65" s="25"/>
      <c r="AKH65" s="25"/>
      <c r="AKI65" s="25"/>
      <c r="AKJ65" s="25"/>
      <c r="AKK65" s="25"/>
      <c r="AKL65" s="25"/>
      <c r="AKM65" s="25"/>
      <c r="AKN65" s="25"/>
      <c r="AKO65" s="25"/>
      <c r="AKP65" s="25"/>
      <c r="AKQ65" s="25"/>
      <c r="AKR65" s="25"/>
      <c r="AKS65" s="25"/>
      <c r="AKT65" s="25"/>
      <c r="AKU65" s="25"/>
      <c r="AKV65" s="25"/>
      <c r="AKW65" s="25"/>
      <c r="AKX65" s="25"/>
      <c r="AKY65" s="25"/>
      <c r="AKZ65" s="25"/>
      <c r="ALA65" s="25"/>
      <c r="ALB65" s="25"/>
      <c r="ALC65" s="25"/>
      <c r="ALD65" s="25"/>
      <c r="ALE65" s="25"/>
      <c r="ALF65" s="25"/>
      <c r="ALG65" s="25"/>
      <c r="ALH65" s="25"/>
      <c r="ALI65" s="25"/>
      <c r="ALJ65" s="25"/>
      <c r="ALK65" s="25"/>
      <c r="ALL65" s="25"/>
      <c r="ALM65" s="25"/>
      <c r="ALN65" s="25"/>
      <c r="ALO65" s="25"/>
      <c r="ALP65" s="25"/>
      <c r="ALQ65" s="25"/>
      <c r="ALR65" s="25"/>
      <c r="ALS65" s="25"/>
      <c r="ALT65" s="25"/>
      <c r="ALU65" s="25"/>
      <c r="ALV65" s="25"/>
      <c r="ALW65" s="25"/>
      <c r="ALX65" s="25"/>
      <c r="ALY65" s="25"/>
      <c r="ALZ65" s="25"/>
      <c r="AMA65" s="25"/>
      <c r="AMB65" s="25"/>
      <c r="AMC65" s="25"/>
      <c r="AMD65" s="25"/>
      <c r="AME65" s="25"/>
      <c r="AMF65" s="25"/>
      <c r="AMG65" s="25"/>
      <c r="AMH65" s="25"/>
      <c r="AMI65" s="25"/>
      <c r="AMJ65" s="25"/>
      <c r="AMK65" s="25"/>
      <c r="AML65" s="25"/>
      <c r="AMM65" s="25"/>
      <c r="AMN65" s="25"/>
      <c r="AMO65" s="25"/>
      <c r="AMP65" s="25"/>
    </row>
    <row r="66" spans="1:1030" s="28" customFormat="1" x14ac:dyDescent="0.2">
      <c r="A66" s="19"/>
      <c r="B66" s="44">
        <f t="shared" si="9"/>
        <v>99</v>
      </c>
      <c r="C66" s="26"/>
      <c r="D66" s="26" t="s">
        <v>21</v>
      </c>
      <c r="E66" s="32">
        <v>60.69</v>
      </c>
      <c r="F66" s="32"/>
      <c r="G66" s="32"/>
      <c r="H66" s="33">
        <f>+[13]OIII!$I$11</f>
        <v>62.282062852356958</v>
      </c>
      <c r="I66" s="33">
        <f>+[13]OIII!$L$14</f>
        <v>21.043127247873169</v>
      </c>
      <c r="J66" s="33"/>
      <c r="K66" s="33">
        <f>+'[13]NII 5755'!$J$8</f>
        <v>82.574334517692819</v>
      </c>
      <c r="L66" s="33">
        <f>+'[13]He I 5876'!$H$11</f>
        <v>18.531259051628666</v>
      </c>
      <c r="M66" s="33">
        <f>+'[13]O I 6300'!$H$11</f>
        <v>98.987782620136883</v>
      </c>
      <c r="N66" s="33"/>
      <c r="O66" s="33">
        <f>+[13]Ha!$J$8</f>
        <v>55.668499275861926</v>
      </c>
      <c r="P66" s="33">
        <f>+[13]Ha!$M$8</f>
        <v>1225.5814033557926</v>
      </c>
      <c r="Q66" s="33">
        <f>+[13]Ha!$P$8</f>
        <v>237.92338632178419</v>
      </c>
      <c r="R66" s="33"/>
      <c r="S66" s="33"/>
      <c r="T66" s="33">
        <f>+'[13]7155'!$H$7</f>
        <v>48.494475756069477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25"/>
      <c r="LK66" s="25"/>
      <c r="LL66" s="25"/>
      <c r="LM66" s="25"/>
      <c r="LN66" s="25"/>
      <c r="LO66" s="25"/>
      <c r="LP66" s="25"/>
      <c r="LQ66" s="25"/>
      <c r="LR66" s="25"/>
      <c r="LS66" s="25"/>
      <c r="LT66" s="25"/>
      <c r="LU66" s="25"/>
      <c r="LV66" s="25"/>
      <c r="LW66" s="25"/>
      <c r="LX66" s="25"/>
      <c r="LY66" s="25"/>
      <c r="LZ66" s="25"/>
      <c r="MA66" s="25"/>
      <c r="MB66" s="25"/>
      <c r="MC66" s="25"/>
      <c r="MD66" s="25"/>
      <c r="ME66" s="25"/>
      <c r="MF66" s="25"/>
      <c r="MG66" s="25"/>
      <c r="MH66" s="25"/>
      <c r="MI66" s="25"/>
      <c r="MJ66" s="25"/>
      <c r="MK66" s="25"/>
      <c r="ML66" s="25"/>
      <c r="MM66" s="25"/>
      <c r="MN66" s="25"/>
      <c r="MO66" s="25"/>
      <c r="MP66" s="25"/>
      <c r="MQ66" s="25"/>
      <c r="MR66" s="25"/>
      <c r="MS66" s="25"/>
      <c r="MT66" s="25"/>
      <c r="MU66" s="25"/>
      <c r="MV66" s="25"/>
      <c r="MW66" s="25"/>
      <c r="MX66" s="25"/>
      <c r="MY66" s="25"/>
      <c r="MZ66" s="25"/>
      <c r="NA66" s="25"/>
      <c r="NB66" s="25"/>
      <c r="NC66" s="25"/>
      <c r="ND66" s="25"/>
      <c r="NE66" s="25"/>
      <c r="NF66" s="25"/>
      <c r="NG66" s="25"/>
      <c r="NH66" s="25"/>
      <c r="NI66" s="25"/>
      <c r="NJ66" s="25"/>
      <c r="NK66" s="25"/>
      <c r="NL66" s="25"/>
      <c r="NM66" s="25"/>
      <c r="NN66" s="25"/>
      <c r="NO66" s="25"/>
      <c r="NP66" s="25"/>
      <c r="NQ66" s="25"/>
      <c r="NR66" s="25"/>
      <c r="NS66" s="25"/>
      <c r="NT66" s="25"/>
      <c r="NU66" s="25"/>
      <c r="NV66" s="25"/>
      <c r="NW66" s="25"/>
      <c r="NX66" s="25"/>
      <c r="NY66" s="25"/>
      <c r="NZ66" s="25"/>
      <c r="OA66" s="25"/>
      <c r="OB66" s="25"/>
      <c r="OC66" s="25"/>
      <c r="OD66" s="25"/>
      <c r="OE66" s="25"/>
      <c r="OF66" s="25"/>
      <c r="OG66" s="25"/>
      <c r="OH66" s="25"/>
      <c r="OI66" s="25"/>
      <c r="OJ66" s="25"/>
      <c r="OK66" s="25"/>
      <c r="OL66" s="25"/>
      <c r="OM66" s="25"/>
      <c r="ON66" s="25"/>
      <c r="OO66" s="25"/>
      <c r="OP66" s="25"/>
      <c r="OQ66" s="25"/>
      <c r="OR66" s="25"/>
      <c r="OS66" s="25"/>
      <c r="OT66" s="25"/>
      <c r="OU66" s="25"/>
      <c r="OV66" s="25"/>
      <c r="OW66" s="25"/>
      <c r="OX66" s="25"/>
      <c r="OY66" s="25"/>
      <c r="OZ66" s="25"/>
      <c r="PA66" s="25"/>
      <c r="PB66" s="25"/>
      <c r="PC66" s="25"/>
      <c r="PD66" s="25"/>
      <c r="PE66" s="25"/>
      <c r="PF66" s="25"/>
      <c r="PG66" s="25"/>
      <c r="PH66" s="25"/>
      <c r="PI66" s="25"/>
      <c r="PJ66" s="25"/>
      <c r="PK66" s="25"/>
      <c r="PL66" s="25"/>
      <c r="PM66" s="25"/>
      <c r="PN66" s="25"/>
      <c r="PO66" s="25"/>
      <c r="PP66" s="25"/>
      <c r="PQ66" s="25"/>
      <c r="PR66" s="25"/>
      <c r="PS66" s="25"/>
      <c r="PT66" s="25"/>
      <c r="PU66" s="25"/>
      <c r="PV66" s="25"/>
      <c r="PW66" s="25"/>
      <c r="PX66" s="25"/>
      <c r="PY66" s="25"/>
      <c r="PZ66" s="25"/>
      <c r="QA66" s="25"/>
      <c r="QB66" s="25"/>
      <c r="QC66" s="25"/>
      <c r="QD66" s="25"/>
      <c r="QE66" s="25"/>
      <c r="QF66" s="25"/>
      <c r="QG66" s="25"/>
      <c r="QH66" s="25"/>
      <c r="QI66" s="25"/>
      <c r="QJ66" s="25"/>
      <c r="QK66" s="25"/>
      <c r="QL66" s="25"/>
      <c r="QM66" s="25"/>
      <c r="QN66" s="25"/>
      <c r="QO66" s="25"/>
      <c r="QP66" s="25"/>
      <c r="QQ66" s="25"/>
      <c r="QR66" s="25"/>
      <c r="QS66" s="25"/>
      <c r="QT66" s="25"/>
      <c r="QU66" s="25"/>
      <c r="QV66" s="25"/>
      <c r="QW66" s="25"/>
      <c r="QX66" s="25"/>
      <c r="QY66" s="25"/>
      <c r="QZ66" s="25"/>
      <c r="RA66" s="25"/>
      <c r="RB66" s="25"/>
      <c r="RC66" s="25"/>
      <c r="RD66" s="25"/>
      <c r="RE66" s="25"/>
      <c r="RF66" s="25"/>
      <c r="RG66" s="25"/>
      <c r="RH66" s="25"/>
      <c r="RI66" s="25"/>
      <c r="RJ66" s="25"/>
      <c r="RK66" s="25"/>
      <c r="RL66" s="25"/>
      <c r="RM66" s="25"/>
      <c r="RN66" s="25"/>
      <c r="RO66" s="25"/>
      <c r="RP66" s="25"/>
      <c r="RQ66" s="25"/>
      <c r="RR66" s="25"/>
      <c r="RS66" s="25"/>
      <c r="RT66" s="25"/>
      <c r="RU66" s="25"/>
      <c r="RV66" s="25"/>
      <c r="RW66" s="25"/>
      <c r="RX66" s="25"/>
      <c r="RY66" s="25"/>
      <c r="RZ66" s="25"/>
      <c r="SA66" s="25"/>
      <c r="SB66" s="25"/>
      <c r="SC66" s="25"/>
      <c r="SD66" s="25"/>
      <c r="SE66" s="25"/>
      <c r="SF66" s="25"/>
      <c r="SG66" s="25"/>
      <c r="SH66" s="25"/>
      <c r="SI66" s="25"/>
      <c r="SJ66" s="25"/>
      <c r="SK66" s="25"/>
      <c r="SL66" s="25"/>
      <c r="SM66" s="25"/>
      <c r="SN66" s="25"/>
      <c r="SO66" s="25"/>
      <c r="SP66" s="25"/>
      <c r="SQ66" s="25"/>
      <c r="SR66" s="25"/>
      <c r="SS66" s="25"/>
      <c r="ST66" s="25"/>
      <c r="SU66" s="25"/>
      <c r="SV66" s="25"/>
      <c r="SW66" s="25"/>
      <c r="SX66" s="25"/>
      <c r="SY66" s="25"/>
      <c r="SZ66" s="25"/>
      <c r="TA66" s="25"/>
      <c r="TB66" s="25"/>
      <c r="TC66" s="25"/>
      <c r="TD66" s="25"/>
      <c r="TE66" s="25"/>
      <c r="TF66" s="25"/>
      <c r="TG66" s="25"/>
      <c r="TH66" s="25"/>
      <c r="TI66" s="25"/>
      <c r="TJ66" s="25"/>
      <c r="TK66" s="25"/>
      <c r="TL66" s="25"/>
      <c r="TM66" s="25"/>
      <c r="TN66" s="25"/>
      <c r="TO66" s="25"/>
      <c r="TP66" s="25"/>
      <c r="TQ66" s="25"/>
      <c r="TR66" s="25"/>
      <c r="TS66" s="25"/>
      <c r="TT66" s="25"/>
      <c r="TU66" s="25"/>
      <c r="TV66" s="25"/>
      <c r="TW66" s="25"/>
      <c r="TX66" s="25"/>
      <c r="TY66" s="25"/>
      <c r="TZ66" s="25"/>
      <c r="UA66" s="25"/>
      <c r="UB66" s="25"/>
      <c r="UC66" s="25"/>
      <c r="UD66" s="25"/>
      <c r="UE66" s="25"/>
      <c r="UF66" s="25"/>
      <c r="UG66" s="25"/>
      <c r="UH66" s="25"/>
      <c r="UI66" s="25"/>
      <c r="UJ66" s="25"/>
      <c r="UK66" s="25"/>
      <c r="UL66" s="25"/>
      <c r="UM66" s="25"/>
      <c r="UN66" s="25"/>
      <c r="UO66" s="25"/>
      <c r="UP66" s="25"/>
      <c r="UQ66" s="25"/>
      <c r="UR66" s="25"/>
      <c r="US66" s="25"/>
      <c r="UT66" s="25"/>
      <c r="UU66" s="25"/>
      <c r="UV66" s="25"/>
      <c r="UW66" s="25"/>
      <c r="UX66" s="25"/>
      <c r="UY66" s="25"/>
      <c r="UZ66" s="25"/>
      <c r="VA66" s="25"/>
      <c r="VB66" s="25"/>
      <c r="VC66" s="25"/>
      <c r="VD66" s="25"/>
      <c r="VE66" s="25"/>
      <c r="VF66" s="25"/>
      <c r="VG66" s="25"/>
      <c r="VH66" s="25"/>
      <c r="VI66" s="25"/>
      <c r="VJ66" s="25"/>
      <c r="VK66" s="25"/>
      <c r="VL66" s="25"/>
      <c r="VM66" s="25"/>
      <c r="VN66" s="25"/>
      <c r="VO66" s="25"/>
      <c r="VP66" s="25"/>
      <c r="VQ66" s="25"/>
      <c r="VR66" s="25"/>
      <c r="VS66" s="25"/>
      <c r="VT66" s="25"/>
      <c r="VU66" s="25"/>
      <c r="VV66" s="25"/>
      <c r="VW66" s="25"/>
      <c r="VX66" s="25"/>
      <c r="VY66" s="25"/>
      <c r="VZ66" s="25"/>
      <c r="WA66" s="25"/>
      <c r="WB66" s="25"/>
      <c r="WC66" s="25"/>
      <c r="WD66" s="25"/>
      <c r="WE66" s="25"/>
      <c r="WF66" s="25"/>
      <c r="WG66" s="25"/>
      <c r="WH66" s="25"/>
      <c r="WI66" s="25"/>
      <c r="WJ66" s="25"/>
      <c r="WK66" s="25"/>
      <c r="WL66" s="25"/>
      <c r="WM66" s="25"/>
      <c r="WN66" s="25"/>
      <c r="WO66" s="25"/>
      <c r="WP66" s="25"/>
      <c r="WQ66" s="25"/>
      <c r="WR66" s="25"/>
      <c r="WS66" s="25"/>
      <c r="WT66" s="25"/>
      <c r="WU66" s="25"/>
      <c r="WV66" s="25"/>
      <c r="WW66" s="25"/>
      <c r="WX66" s="25"/>
      <c r="WY66" s="25"/>
      <c r="WZ66" s="25"/>
      <c r="XA66" s="25"/>
      <c r="XB66" s="25"/>
      <c r="XC66" s="25"/>
      <c r="XD66" s="25"/>
      <c r="XE66" s="25"/>
      <c r="XF66" s="25"/>
      <c r="XG66" s="25"/>
      <c r="XH66" s="25"/>
      <c r="XI66" s="25"/>
      <c r="XJ66" s="25"/>
      <c r="XK66" s="25"/>
      <c r="XL66" s="25"/>
      <c r="XM66" s="25"/>
      <c r="XN66" s="25"/>
      <c r="XO66" s="25"/>
      <c r="XP66" s="25"/>
      <c r="XQ66" s="25"/>
      <c r="XR66" s="25"/>
      <c r="XS66" s="25"/>
      <c r="XT66" s="25"/>
      <c r="XU66" s="25"/>
      <c r="XV66" s="25"/>
      <c r="XW66" s="25"/>
      <c r="XX66" s="25"/>
      <c r="XY66" s="25"/>
      <c r="XZ66" s="25"/>
      <c r="YA66" s="25"/>
      <c r="YB66" s="25"/>
      <c r="YC66" s="25"/>
      <c r="YD66" s="25"/>
      <c r="YE66" s="25"/>
      <c r="YF66" s="25"/>
      <c r="YG66" s="25"/>
      <c r="YH66" s="25"/>
      <c r="YI66" s="25"/>
      <c r="YJ66" s="25"/>
      <c r="YK66" s="25"/>
      <c r="YL66" s="25"/>
      <c r="YM66" s="25"/>
      <c r="YN66" s="25"/>
      <c r="YO66" s="25"/>
      <c r="YP66" s="25"/>
      <c r="YQ66" s="25"/>
      <c r="YR66" s="25"/>
      <c r="YS66" s="25"/>
      <c r="YT66" s="25"/>
      <c r="YU66" s="25"/>
      <c r="YV66" s="25"/>
      <c r="YW66" s="25"/>
      <c r="YX66" s="25"/>
      <c r="YY66" s="25"/>
      <c r="YZ66" s="25"/>
      <c r="ZA66" s="25"/>
      <c r="ZB66" s="25"/>
      <c r="ZC66" s="25"/>
      <c r="ZD66" s="25"/>
      <c r="ZE66" s="25"/>
      <c r="ZF66" s="25"/>
      <c r="ZG66" s="25"/>
      <c r="ZH66" s="25"/>
      <c r="ZI66" s="25"/>
      <c r="ZJ66" s="25"/>
      <c r="ZK66" s="25"/>
      <c r="ZL66" s="25"/>
      <c r="ZM66" s="25"/>
      <c r="ZN66" s="25"/>
      <c r="ZO66" s="25"/>
      <c r="ZP66" s="25"/>
      <c r="ZQ66" s="25"/>
      <c r="ZR66" s="25"/>
      <c r="ZS66" s="25"/>
      <c r="ZT66" s="25"/>
      <c r="ZU66" s="25"/>
      <c r="ZV66" s="25"/>
      <c r="ZW66" s="25"/>
      <c r="ZX66" s="25"/>
      <c r="ZY66" s="25"/>
      <c r="ZZ66" s="25"/>
      <c r="AAA66" s="25"/>
      <c r="AAB66" s="25"/>
      <c r="AAC66" s="25"/>
      <c r="AAD66" s="25"/>
      <c r="AAE66" s="25"/>
      <c r="AAF66" s="25"/>
      <c r="AAG66" s="25"/>
      <c r="AAH66" s="25"/>
      <c r="AAI66" s="25"/>
      <c r="AAJ66" s="25"/>
      <c r="AAK66" s="25"/>
      <c r="AAL66" s="25"/>
      <c r="AAM66" s="25"/>
      <c r="AAN66" s="25"/>
      <c r="AAO66" s="25"/>
      <c r="AAP66" s="25"/>
      <c r="AAQ66" s="25"/>
      <c r="AAR66" s="25"/>
      <c r="AAS66" s="25"/>
      <c r="AAT66" s="25"/>
      <c r="AAU66" s="25"/>
      <c r="AAV66" s="25"/>
      <c r="AAW66" s="25"/>
      <c r="AAX66" s="25"/>
      <c r="AAY66" s="25"/>
      <c r="AAZ66" s="25"/>
      <c r="ABA66" s="25"/>
      <c r="ABB66" s="25"/>
      <c r="ABC66" s="25"/>
      <c r="ABD66" s="25"/>
      <c r="ABE66" s="25"/>
      <c r="ABF66" s="25"/>
      <c r="ABG66" s="25"/>
      <c r="ABH66" s="25"/>
      <c r="ABI66" s="25"/>
      <c r="ABJ66" s="25"/>
      <c r="ABK66" s="25"/>
      <c r="ABL66" s="25"/>
      <c r="ABM66" s="25"/>
      <c r="ABN66" s="25"/>
      <c r="ABO66" s="25"/>
      <c r="ABP66" s="25"/>
      <c r="ABQ66" s="25"/>
      <c r="ABR66" s="25"/>
      <c r="ABS66" s="25"/>
      <c r="ABT66" s="25"/>
      <c r="ABU66" s="25"/>
      <c r="ABV66" s="25"/>
      <c r="ABW66" s="25"/>
      <c r="ABX66" s="25"/>
      <c r="ABY66" s="25"/>
      <c r="ABZ66" s="25"/>
      <c r="ACA66" s="25"/>
      <c r="ACB66" s="25"/>
      <c r="ACC66" s="25"/>
      <c r="ACD66" s="25"/>
      <c r="ACE66" s="25"/>
      <c r="ACF66" s="25"/>
      <c r="ACG66" s="25"/>
      <c r="ACH66" s="25"/>
      <c r="ACI66" s="25"/>
      <c r="ACJ66" s="25"/>
      <c r="ACK66" s="25"/>
      <c r="ACL66" s="25"/>
      <c r="ACM66" s="25"/>
      <c r="ACN66" s="25"/>
      <c r="ACO66" s="25"/>
      <c r="ACP66" s="25"/>
      <c r="ACQ66" s="25"/>
      <c r="ACR66" s="25"/>
      <c r="ACS66" s="25"/>
      <c r="ACT66" s="25"/>
      <c r="ACU66" s="25"/>
      <c r="ACV66" s="25"/>
      <c r="ACW66" s="25"/>
      <c r="ACX66" s="25"/>
      <c r="ACY66" s="25"/>
      <c r="ACZ66" s="25"/>
      <c r="ADA66" s="25"/>
      <c r="ADB66" s="25"/>
      <c r="ADC66" s="25"/>
      <c r="ADD66" s="25"/>
      <c r="ADE66" s="25"/>
      <c r="ADF66" s="25"/>
      <c r="ADG66" s="25"/>
      <c r="ADH66" s="25"/>
      <c r="ADI66" s="25"/>
      <c r="ADJ66" s="25"/>
      <c r="ADK66" s="25"/>
      <c r="ADL66" s="25"/>
      <c r="ADM66" s="25"/>
      <c r="ADN66" s="25"/>
      <c r="ADO66" s="25"/>
      <c r="ADP66" s="25"/>
      <c r="ADQ66" s="25"/>
      <c r="ADR66" s="25"/>
      <c r="ADS66" s="25"/>
      <c r="ADT66" s="25"/>
      <c r="ADU66" s="25"/>
      <c r="ADV66" s="25"/>
      <c r="ADW66" s="25"/>
      <c r="ADX66" s="25"/>
      <c r="ADY66" s="25"/>
      <c r="ADZ66" s="25"/>
      <c r="AEA66" s="25"/>
      <c r="AEB66" s="25"/>
      <c r="AEC66" s="25"/>
      <c r="AED66" s="25"/>
      <c r="AEE66" s="25"/>
      <c r="AEF66" s="25"/>
      <c r="AEG66" s="25"/>
      <c r="AEH66" s="25"/>
      <c r="AEI66" s="25"/>
      <c r="AEJ66" s="25"/>
      <c r="AEK66" s="25"/>
      <c r="AEL66" s="25"/>
      <c r="AEM66" s="25"/>
      <c r="AEN66" s="25"/>
      <c r="AEO66" s="25"/>
      <c r="AEP66" s="25"/>
      <c r="AEQ66" s="25"/>
      <c r="AER66" s="25"/>
      <c r="AES66" s="25"/>
      <c r="AET66" s="25"/>
      <c r="AEU66" s="25"/>
      <c r="AEV66" s="25"/>
      <c r="AEW66" s="25"/>
      <c r="AEX66" s="25"/>
      <c r="AEY66" s="25"/>
      <c r="AEZ66" s="25"/>
      <c r="AFA66" s="25"/>
      <c r="AFB66" s="25"/>
      <c r="AFC66" s="25"/>
      <c r="AFD66" s="25"/>
      <c r="AFE66" s="25"/>
      <c r="AFF66" s="25"/>
      <c r="AFG66" s="25"/>
      <c r="AFH66" s="25"/>
      <c r="AFI66" s="25"/>
      <c r="AFJ66" s="25"/>
      <c r="AFK66" s="25"/>
      <c r="AFL66" s="25"/>
      <c r="AFM66" s="25"/>
      <c r="AFN66" s="25"/>
      <c r="AFO66" s="25"/>
      <c r="AFP66" s="25"/>
      <c r="AFQ66" s="25"/>
      <c r="AFR66" s="25"/>
      <c r="AFS66" s="25"/>
      <c r="AFT66" s="25"/>
      <c r="AFU66" s="25"/>
      <c r="AFV66" s="25"/>
      <c r="AFW66" s="25"/>
      <c r="AFX66" s="25"/>
      <c r="AFY66" s="25"/>
      <c r="AFZ66" s="25"/>
      <c r="AGA66" s="25"/>
      <c r="AGB66" s="25"/>
      <c r="AGC66" s="25"/>
      <c r="AGD66" s="25"/>
      <c r="AGE66" s="25"/>
      <c r="AGF66" s="25"/>
      <c r="AGG66" s="25"/>
      <c r="AGH66" s="25"/>
      <c r="AGI66" s="25"/>
      <c r="AGJ66" s="25"/>
      <c r="AGK66" s="25"/>
      <c r="AGL66" s="25"/>
      <c r="AGM66" s="25"/>
      <c r="AGN66" s="25"/>
      <c r="AGO66" s="25"/>
      <c r="AGP66" s="25"/>
      <c r="AGQ66" s="25"/>
      <c r="AGR66" s="25"/>
      <c r="AGS66" s="25"/>
      <c r="AGT66" s="25"/>
      <c r="AGU66" s="25"/>
      <c r="AGV66" s="25"/>
      <c r="AGW66" s="25"/>
      <c r="AGX66" s="25"/>
      <c r="AGY66" s="25"/>
      <c r="AGZ66" s="25"/>
      <c r="AHA66" s="25"/>
      <c r="AHB66" s="25"/>
      <c r="AHC66" s="25"/>
      <c r="AHD66" s="25"/>
      <c r="AHE66" s="25"/>
      <c r="AHF66" s="25"/>
      <c r="AHG66" s="25"/>
      <c r="AHH66" s="25"/>
      <c r="AHI66" s="25"/>
      <c r="AHJ66" s="25"/>
      <c r="AHK66" s="25"/>
      <c r="AHL66" s="25"/>
      <c r="AHM66" s="25"/>
      <c r="AHN66" s="25"/>
      <c r="AHO66" s="25"/>
      <c r="AHP66" s="25"/>
      <c r="AHQ66" s="25"/>
      <c r="AHR66" s="25"/>
      <c r="AHS66" s="25"/>
      <c r="AHT66" s="25"/>
      <c r="AHU66" s="25"/>
      <c r="AHV66" s="25"/>
      <c r="AHW66" s="25"/>
      <c r="AHX66" s="25"/>
      <c r="AHY66" s="25"/>
      <c r="AHZ66" s="25"/>
      <c r="AIA66" s="25"/>
      <c r="AIB66" s="25"/>
      <c r="AIC66" s="25"/>
      <c r="AID66" s="25"/>
      <c r="AIE66" s="25"/>
      <c r="AIF66" s="25"/>
      <c r="AIG66" s="25"/>
      <c r="AIH66" s="25"/>
      <c r="AII66" s="25"/>
      <c r="AIJ66" s="25"/>
      <c r="AIK66" s="25"/>
      <c r="AIL66" s="25"/>
      <c r="AIM66" s="25"/>
      <c r="AIN66" s="25"/>
      <c r="AIO66" s="25"/>
      <c r="AIP66" s="25"/>
      <c r="AIQ66" s="25"/>
      <c r="AIR66" s="25"/>
      <c r="AIS66" s="25"/>
      <c r="AIT66" s="25"/>
      <c r="AIU66" s="25"/>
      <c r="AIV66" s="25"/>
      <c r="AIW66" s="25"/>
      <c r="AIX66" s="25"/>
      <c r="AIY66" s="25"/>
      <c r="AIZ66" s="25"/>
      <c r="AJA66" s="25"/>
      <c r="AJB66" s="25"/>
      <c r="AJC66" s="25"/>
      <c r="AJD66" s="25"/>
      <c r="AJE66" s="25"/>
      <c r="AJF66" s="25"/>
      <c r="AJG66" s="25"/>
      <c r="AJH66" s="25"/>
      <c r="AJI66" s="25"/>
      <c r="AJJ66" s="25"/>
      <c r="AJK66" s="25"/>
      <c r="AJL66" s="25"/>
      <c r="AJM66" s="25"/>
      <c r="AJN66" s="25"/>
      <c r="AJO66" s="25"/>
      <c r="AJP66" s="25"/>
      <c r="AJQ66" s="25"/>
      <c r="AJR66" s="25"/>
      <c r="AJS66" s="25"/>
      <c r="AJT66" s="25"/>
      <c r="AJU66" s="25"/>
      <c r="AJV66" s="25"/>
      <c r="AJW66" s="25"/>
      <c r="AJX66" s="25"/>
      <c r="AJY66" s="25"/>
      <c r="AJZ66" s="25"/>
      <c r="AKA66" s="25"/>
      <c r="AKB66" s="25"/>
      <c r="AKC66" s="25"/>
      <c r="AKD66" s="25"/>
      <c r="AKE66" s="25"/>
      <c r="AKF66" s="25"/>
      <c r="AKG66" s="25"/>
      <c r="AKH66" s="25"/>
      <c r="AKI66" s="25"/>
      <c r="AKJ66" s="25"/>
      <c r="AKK66" s="25"/>
      <c r="AKL66" s="25"/>
      <c r="AKM66" s="25"/>
      <c r="AKN66" s="25"/>
      <c r="AKO66" s="25"/>
      <c r="AKP66" s="25"/>
      <c r="AKQ66" s="25"/>
      <c r="AKR66" s="25"/>
      <c r="AKS66" s="25"/>
      <c r="AKT66" s="25"/>
      <c r="AKU66" s="25"/>
      <c r="AKV66" s="25"/>
      <c r="AKW66" s="25"/>
      <c r="AKX66" s="25"/>
      <c r="AKY66" s="25"/>
      <c r="AKZ66" s="25"/>
      <c r="ALA66" s="25"/>
      <c r="ALB66" s="25"/>
      <c r="ALC66" s="25"/>
      <c r="ALD66" s="25"/>
      <c r="ALE66" s="25"/>
      <c r="ALF66" s="25"/>
      <c r="ALG66" s="25"/>
      <c r="ALH66" s="25"/>
      <c r="ALI66" s="25"/>
      <c r="ALJ66" s="25"/>
      <c r="ALK66" s="25"/>
      <c r="ALL66" s="25"/>
      <c r="ALM66" s="25"/>
      <c r="ALN66" s="25"/>
      <c r="ALO66" s="25"/>
      <c r="ALP66" s="25"/>
      <c r="ALQ66" s="25"/>
      <c r="ALR66" s="25"/>
      <c r="ALS66" s="25"/>
      <c r="ALT66" s="25"/>
      <c r="ALU66" s="25"/>
      <c r="ALV66" s="25"/>
      <c r="ALW66" s="25"/>
      <c r="ALX66" s="25"/>
      <c r="ALY66" s="25"/>
      <c r="ALZ66" s="25"/>
      <c r="AMA66" s="25"/>
      <c r="AMB66" s="25"/>
      <c r="AMC66" s="25"/>
      <c r="AMD66" s="25"/>
      <c r="AME66" s="25"/>
      <c r="AMF66" s="25"/>
      <c r="AMG66" s="25"/>
      <c r="AMH66" s="25"/>
      <c r="AMI66" s="25"/>
      <c r="AMJ66" s="25"/>
      <c r="AMK66" s="25"/>
      <c r="AML66" s="25"/>
      <c r="AMM66" s="25"/>
      <c r="AMN66" s="25"/>
      <c r="AMO66" s="25"/>
      <c r="AMP66" s="25"/>
    </row>
    <row r="67" spans="1:1030" s="28" customFormat="1" x14ac:dyDescent="0.2">
      <c r="A67" s="19"/>
      <c r="B67" s="44">
        <f t="shared" si="9"/>
        <v>99</v>
      </c>
      <c r="C67" s="26"/>
      <c r="D67" s="26" t="s">
        <v>22</v>
      </c>
      <c r="E67" s="27">
        <v>100</v>
      </c>
      <c r="F67" s="27">
        <f>+F66/$E66*100</f>
        <v>0</v>
      </c>
      <c r="G67" s="27">
        <f>+G66/$E66*100</f>
        <v>0</v>
      </c>
      <c r="H67" s="27">
        <f>+H66/$E66*100</f>
        <v>102.62327047677864</v>
      </c>
      <c r="I67" s="27">
        <f>+I66/$E66*100</f>
        <v>34.673137663327026</v>
      </c>
      <c r="J67" s="27"/>
      <c r="K67" s="27">
        <f t="shared" ref="K67:Q67" si="18">+K66/$E66*100</f>
        <v>136.0592099484146</v>
      </c>
      <c r="L67" s="27">
        <f t="shared" si="18"/>
        <v>30.534287447073105</v>
      </c>
      <c r="M67" s="27">
        <f t="shared" si="18"/>
        <v>163.10394236305302</v>
      </c>
      <c r="N67" s="27">
        <f t="shared" si="18"/>
        <v>0</v>
      </c>
      <c r="O67" s="27">
        <f t="shared" si="18"/>
        <v>91.725983318276377</v>
      </c>
      <c r="P67" s="27">
        <f t="shared" si="18"/>
        <v>2019.4124293224463</v>
      </c>
      <c r="Q67" s="27">
        <f t="shared" si="18"/>
        <v>392.03062501529774</v>
      </c>
      <c r="R67" s="27"/>
      <c r="S67" s="27">
        <f>+S66/$E66*100</f>
        <v>0</v>
      </c>
      <c r="T67" s="27">
        <f>+T66/$E66*100</f>
        <v>79.90521627297656</v>
      </c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25"/>
      <c r="KM67" s="25"/>
      <c r="KN67" s="25"/>
      <c r="KO67" s="25"/>
      <c r="KP67" s="25"/>
      <c r="KQ67" s="25"/>
      <c r="KR67" s="25"/>
      <c r="KS67" s="25"/>
      <c r="KT67" s="25"/>
      <c r="KU67" s="25"/>
      <c r="KV67" s="25"/>
      <c r="KW67" s="25"/>
      <c r="KX67" s="25"/>
      <c r="KY67" s="25"/>
      <c r="KZ67" s="25"/>
      <c r="LA67" s="25"/>
      <c r="LB67" s="25"/>
      <c r="LC67" s="25"/>
      <c r="LD67" s="25"/>
      <c r="LE67" s="25"/>
      <c r="LF67" s="25"/>
      <c r="LG67" s="25"/>
      <c r="LH67" s="25"/>
      <c r="LI67" s="25"/>
      <c r="LJ67" s="25"/>
      <c r="LK67" s="25"/>
      <c r="LL67" s="25"/>
      <c r="LM67" s="25"/>
      <c r="LN67" s="25"/>
      <c r="LO67" s="25"/>
      <c r="LP67" s="25"/>
      <c r="LQ67" s="25"/>
      <c r="LR67" s="25"/>
      <c r="LS67" s="25"/>
      <c r="LT67" s="25"/>
      <c r="LU67" s="25"/>
      <c r="LV67" s="25"/>
      <c r="LW67" s="25"/>
      <c r="LX67" s="25"/>
      <c r="LY67" s="25"/>
      <c r="LZ67" s="25"/>
      <c r="MA67" s="25"/>
      <c r="MB67" s="25"/>
      <c r="MC67" s="25"/>
      <c r="MD67" s="25"/>
      <c r="ME67" s="25"/>
      <c r="MF67" s="25"/>
      <c r="MG67" s="25"/>
      <c r="MH67" s="25"/>
      <c r="MI67" s="25"/>
      <c r="MJ67" s="25"/>
      <c r="MK67" s="25"/>
      <c r="ML67" s="25"/>
      <c r="MM67" s="25"/>
      <c r="MN67" s="25"/>
      <c r="MO67" s="25"/>
      <c r="MP67" s="25"/>
      <c r="MQ67" s="25"/>
      <c r="MR67" s="25"/>
      <c r="MS67" s="25"/>
      <c r="MT67" s="25"/>
      <c r="MU67" s="25"/>
      <c r="MV67" s="25"/>
      <c r="MW67" s="25"/>
      <c r="MX67" s="25"/>
      <c r="MY67" s="25"/>
      <c r="MZ67" s="25"/>
      <c r="NA67" s="25"/>
      <c r="NB67" s="25"/>
      <c r="NC67" s="25"/>
      <c r="ND67" s="25"/>
      <c r="NE67" s="25"/>
      <c r="NF67" s="25"/>
      <c r="NG67" s="25"/>
      <c r="NH67" s="25"/>
      <c r="NI67" s="25"/>
      <c r="NJ67" s="25"/>
      <c r="NK67" s="25"/>
      <c r="NL67" s="25"/>
      <c r="NM67" s="25"/>
      <c r="NN67" s="25"/>
      <c r="NO67" s="25"/>
      <c r="NP67" s="25"/>
      <c r="NQ67" s="25"/>
      <c r="NR67" s="25"/>
      <c r="NS67" s="25"/>
      <c r="NT67" s="25"/>
      <c r="NU67" s="25"/>
      <c r="NV67" s="25"/>
      <c r="NW67" s="25"/>
      <c r="NX67" s="25"/>
      <c r="NY67" s="25"/>
      <c r="NZ67" s="25"/>
      <c r="OA67" s="25"/>
      <c r="OB67" s="25"/>
      <c r="OC67" s="25"/>
      <c r="OD67" s="25"/>
      <c r="OE67" s="25"/>
      <c r="OF67" s="25"/>
      <c r="OG67" s="25"/>
      <c r="OH67" s="25"/>
      <c r="OI67" s="25"/>
      <c r="OJ67" s="25"/>
      <c r="OK67" s="25"/>
      <c r="OL67" s="25"/>
      <c r="OM67" s="25"/>
      <c r="ON67" s="25"/>
      <c r="OO67" s="25"/>
      <c r="OP67" s="25"/>
      <c r="OQ67" s="25"/>
      <c r="OR67" s="25"/>
      <c r="OS67" s="25"/>
      <c r="OT67" s="25"/>
      <c r="OU67" s="25"/>
      <c r="OV67" s="25"/>
      <c r="OW67" s="25"/>
      <c r="OX67" s="25"/>
      <c r="OY67" s="25"/>
      <c r="OZ67" s="25"/>
      <c r="PA67" s="25"/>
      <c r="PB67" s="25"/>
      <c r="PC67" s="25"/>
      <c r="PD67" s="25"/>
      <c r="PE67" s="25"/>
      <c r="PF67" s="25"/>
      <c r="PG67" s="25"/>
      <c r="PH67" s="25"/>
      <c r="PI67" s="25"/>
      <c r="PJ67" s="25"/>
      <c r="PK67" s="25"/>
      <c r="PL67" s="25"/>
      <c r="PM67" s="25"/>
      <c r="PN67" s="25"/>
      <c r="PO67" s="25"/>
      <c r="PP67" s="25"/>
      <c r="PQ67" s="25"/>
      <c r="PR67" s="25"/>
      <c r="PS67" s="25"/>
      <c r="PT67" s="25"/>
      <c r="PU67" s="25"/>
      <c r="PV67" s="25"/>
      <c r="PW67" s="25"/>
      <c r="PX67" s="25"/>
      <c r="PY67" s="25"/>
      <c r="PZ67" s="25"/>
      <c r="QA67" s="25"/>
      <c r="QB67" s="25"/>
      <c r="QC67" s="25"/>
      <c r="QD67" s="25"/>
      <c r="QE67" s="25"/>
      <c r="QF67" s="25"/>
      <c r="QG67" s="25"/>
      <c r="QH67" s="25"/>
      <c r="QI67" s="25"/>
      <c r="QJ67" s="25"/>
      <c r="QK67" s="25"/>
      <c r="QL67" s="25"/>
      <c r="QM67" s="25"/>
      <c r="QN67" s="25"/>
      <c r="QO67" s="25"/>
      <c r="QP67" s="25"/>
      <c r="QQ67" s="25"/>
      <c r="QR67" s="25"/>
      <c r="QS67" s="25"/>
      <c r="QT67" s="25"/>
      <c r="QU67" s="25"/>
      <c r="QV67" s="25"/>
      <c r="QW67" s="25"/>
      <c r="QX67" s="25"/>
      <c r="QY67" s="25"/>
      <c r="QZ67" s="25"/>
      <c r="RA67" s="25"/>
      <c r="RB67" s="25"/>
      <c r="RC67" s="25"/>
      <c r="RD67" s="25"/>
      <c r="RE67" s="25"/>
      <c r="RF67" s="25"/>
      <c r="RG67" s="25"/>
      <c r="RH67" s="25"/>
      <c r="RI67" s="25"/>
      <c r="RJ67" s="25"/>
      <c r="RK67" s="25"/>
      <c r="RL67" s="25"/>
      <c r="RM67" s="25"/>
      <c r="RN67" s="25"/>
      <c r="RO67" s="25"/>
      <c r="RP67" s="25"/>
      <c r="RQ67" s="25"/>
      <c r="RR67" s="25"/>
      <c r="RS67" s="25"/>
      <c r="RT67" s="25"/>
      <c r="RU67" s="25"/>
      <c r="RV67" s="25"/>
      <c r="RW67" s="25"/>
      <c r="RX67" s="25"/>
      <c r="RY67" s="25"/>
      <c r="RZ67" s="25"/>
      <c r="SA67" s="25"/>
      <c r="SB67" s="25"/>
      <c r="SC67" s="25"/>
      <c r="SD67" s="25"/>
      <c r="SE67" s="25"/>
      <c r="SF67" s="25"/>
      <c r="SG67" s="25"/>
      <c r="SH67" s="25"/>
      <c r="SI67" s="25"/>
      <c r="SJ67" s="25"/>
      <c r="SK67" s="25"/>
      <c r="SL67" s="25"/>
      <c r="SM67" s="25"/>
      <c r="SN67" s="25"/>
      <c r="SO67" s="25"/>
      <c r="SP67" s="25"/>
      <c r="SQ67" s="25"/>
      <c r="SR67" s="25"/>
      <c r="SS67" s="25"/>
      <c r="ST67" s="25"/>
      <c r="SU67" s="25"/>
      <c r="SV67" s="25"/>
      <c r="SW67" s="25"/>
      <c r="SX67" s="25"/>
      <c r="SY67" s="25"/>
      <c r="SZ67" s="25"/>
      <c r="TA67" s="25"/>
      <c r="TB67" s="25"/>
      <c r="TC67" s="25"/>
      <c r="TD67" s="25"/>
      <c r="TE67" s="25"/>
      <c r="TF67" s="25"/>
      <c r="TG67" s="25"/>
      <c r="TH67" s="25"/>
      <c r="TI67" s="25"/>
      <c r="TJ67" s="25"/>
      <c r="TK67" s="25"/>
      <c r="TL67" s="25"/>
      <c r="TM67" s="25"/>
      <c r="TN67" s="25"/>
      <c r="TO67" s="25"/>
      <c r="TP67" s="25"/>
      <c r="TQ67" s="25"/>
      <c r="TR67" s="25"/>
      <c r="TS67" s="25"/>
      <c r="TT67" s="25"/>
      <c r="TU67" s="25"/>
      <c r="TV67" s="25"/>
      <c r="TW67" s="25"/>
      <c r="TX67" s="25"/>
      <c r="TY67" s="25"/>
      <c r="TZ67" s="25"/>
      <c r="UA67" s="25"/>
      <c r="UB67" s="25"/>
      <c r="UC67" s="25"/>
      <c r="UD67" s="25"/>
      <c r="UE67" s="25"/>
      <c r="UF67" s="25"/>
      <c r="UG67" s="25"/>
      <c r="UH67" s="25"/>
      <c r="UI67" s="25"/>
      <c r="UJ67" s="25"/>
      <c r="UK67" s="25"/>
      <c r="UL67" s="25"/>
      <c r="UM67" s="25"/>
      <c r="UN67" s="25"/>
      <c r="UO67" s="25"/>
      <c r="UP67" s="25"/>
      <c r="UQ67" s="25"/>
      <c r="UR67" s="25"/>
      <c r="US67" s="25"/>
      <c r="UT67" s="25"/>
      <c r="UU67" s="25"/>
      <c r="UV67" s="25"/>
      <c r="UW67" s="25"/>
      <c r="UX67" s="25"/>
      <c r="UY67" s="25"/>
      <c r="UZ67" s="25"/>
      <c r="VA67" s="25"/>
      <c r="VB67" s="25"/>
      <c r="VC67" s="25"/>
      <c r="VD67" s="25"/>
      <c r="VE67" s="25"/>
      <c r="VF67" s="25"/>
      <c r="VG67" s="25"/>
      <c r="VH67" s="25"/>
      <c r="VI67" s="25"/>
      <c r="VJ67" s="25"/>
      <c r="VK67" s="25"/>
      <c r="VL67" s="25"/>
      <c r="VM67" s="25"/>
      <c r="VN67" s="25"/>
      <c r="VO67" s="25"/>
      <c r="VP67" s="25"/>
      <c r="VQ67" s="25"/>
      <c r="VR67" s="25"/>
      <c r="VS67" s="25"/>
      <c r="VT67" s="25"/>
      <c r="VU67" s="25"/>
      <c r="VV67" s="25"/>
      <c r="VW67" s="25"/>
      <c r="VX67" s="25"/>
      <c r="VY67" s="25"/>
      <c r="VZ67" s="25"/>
      <c r="WA67" s="25"/>
      <c r="WB67" s="25"/>
      <c r="WC67" s="25"/>
      <c r="WD67" s="25"/>
      <c r="WE67" s="25"/>
      <c r="WF67" s="25"/>
      <c r="WG67" s="25"/>
      <c r="WH67" s="25"/>
      <c r="WI67" s="25"/>
      <c r="WJ67" s="25"/>
      <c r="WK67" s="25"/>
      <c r="WL67" s="25"/>
      <c r="WM67" s="25"/>
      <c r="WN67" s="25"/>
      <c r="WO67" s="25"/>
      <c r="WP67" s="25"/>
      <c r="WQ67" s="25"/>
      <c r="WR67" s="25"/>
      <c r="WS67" s="25"/>
      <c r="WT67" s="25"/>
      <c r="WU67" s="25"/>
      <c r="WV67" s="25"/>
      <c r="WW67" s="25"/>
      <c r="WX67" s="25"/>
      <c r="WY67" s="25"/>
      <c r="WZ67" s="25"/>
      <c r="XA67" s="25"/>
      <c r="XB67" s="25"/>
      <c r="XC67" s="25"/>
      <c r="XD67" s="25"/>
      <c r="XE67" s="25"/>
      <c r="XF67" s="25"/>
      <c r="XG67" s="25"/>
      <c r="XH67" s="25"/>
      <c r="XI67" s="25"/>
      <c r="XJ67" s="25"/>
      <c r="XK67" s="25"/>
      <c r="XL67" s="25"/>
      <c r="XM67" s="25"/>
      <c r="XN67" s="25"/>
      <c r="XO67" s="25"/>
      <c r="XP67" s="25"/>
      <c r="XQ67" s="25"/>
      <c r="XR67" s="25"/>
      <c r="XS67" s="25"/>
      <c r="XT67" s="25"/>
      <c r="XU67" s="25"/>
      <c r="XV67" s="25"/>
      <c r="XW67" s="25"/>
      <c r="XX67" s="25"/>
      <c r="XY67" s="25"/>
      <c r="XZ67" s="25"/>
      <c r="YA67" s="25"/>
      <c r="YB67" s="25"/>
      <c r="YC67" s="25"/>
      <c r="YD67" s="25"/>
      <c r="YE67" s="25"/>
      <c r="YF67" s="25"/>
      <c r="YG67" s="25"/>
      <c r="YH67" s="25"/>
      <c r="YI67" s="25"/>
      <c r="YJ67" s="25"/>
      <c r="YK67" s="25"/>
      <c r="YL67" s="25"/>
      <c r="YM67" s="25"/>
      <c r="YN67" s="25"/>
      <c r="YO67" s="25"/>
      <c r="YP67" s="25"/>
      <c r="YQ67" s="25"/>
      <c r="YR67" s="25"/>
      <c r="YS67" s="25"/>
      <c r="YT67" s="25"/>
      <c r="YU67" s="25"/>
      <c r="YV67" s="25"/>
      <c r="YW67" s="25"/>
      <c r="YX67" s="25"/>
      <c r="YY67" s="25"/>
      <c r="YZ67" s="25"/>
      <c r="ZA67" s="25"/>
      <c r="ZB67" s="25"/>
      <c r="ZC67" s="25"/>
      <c r="ZD67" s="25"/>
      <c r="ZE67" s="25"/>
      <c r="ZF67" s="25"/>
      <c r="ZG67" s="25"/>
      <c r="ZH67" s="25"/>
      <c r="ZI67" s="25"/>
      <c r="ZJ67" s="25"/>
      <c r="ZK67" s="25"/>
      <c r="ZL67" s="25"/>
      <c r="ZM67" s="25"/>
      <c r="ZN67" s="25"/>
      <c r="ZO67" s="25"/>
      <c r="ZP67" s="25"/>
      <c r="ZQ67" s="25"/>
      <c r="ZR67" s="25"/>
      <c r="ZS67" s="25"/>
      <c r="ZT67" s="25"/>
      <c r="ZU67" s="25"/>
      <c r="ZV67" s="25"/>
      <c r="ZW67" s="25"/>
      <c r="ZX67" s="25"/>
      <c r="ZY67" s="25"/>
      <c r="ZZ67" s="25"/>
      <c r="AAA67" s="25"/>
      <c r="AAB67" s="25"/>
      <c r="AAC67" s="25"/>
      <c r="AAD67" s="25"/>
      <c r="AAE67" s="25"/>
      <c r="AAF67" s="25"/>
      <c r="AAG67" s="25"/>
      <c r="AAH67" s="25"/>
      <c r="AAI67" s="25"/>
      <c r="AAJ67" s="25"/>
      <c r="AAK67" s="25"/>
      <c r="AAL67" s="25"/>
      <c r="AAM67" s="25"/>
      <c r="AAN67" s="25"/>
      <c r="AAO67" s="25"/>
      <c r="AAP67" s="25"/>
      <c r="AAQ67" s="25"/>
      <c r="AAR67" s="25"/>
      <c r="AAS67" s="25"/>
      <c r="AAT67" s="25"/>
      <c r="AAU67" s="25"/>
      <c r="AAV67" s="25"/>
      <c r="AAW67" s="25"/>
      <c r="AAX67" s="25"/>
      <c r="AAY67" s="25"/>
      <c r="AAZ67" s="25"/>
      <c r="ABA67" s="25"/>
      <c r="ABB67" s="25"/>
      <c r="ABC67" s="25"/>
      <c r="ABD67" s="25"/>
      <c r="ABE67" s="25"/>
      <c r="ABF67" s="25"/>
      <c r="ABG67" s="25"/>
      <c r="ABH67" s="25"/>
      <c r="ABI67" s="25"/>
      <c r="ABJ67" s="25"/>
      <c r="ABK67" s="25"/>
      <c r="ABL67" s="25"/>
      <c r="ABM67" s="25"/>
      <c r="ABN67" s="25"/>
      <c r="ABO67" s="25"/>
      <c r="ABP67" s="25"/>
      <c r="ABQ67" s="25"/>
      <c r="ABR67" s="25"/>
      <c r="ABS67" s="25"/>
      <c r="ABT67" s="25"/>
      <c r="ABU67" s="25"/>
      <c r="ABV67" s="25"/>
      <c r="ABW67" s="25"/>
      <c r="ABX67" s="25"/>
      <c r="ABY67" s="25"/>
      <c r="ABZ67" s="25"/>
      <c r="ACA67" s="25"/>
      <c r="ACB67" s="25"/>
      <c r="ACC67" s="25"/>
      <c r="ACD67" s="25"/>
      <c r="ACE67" s="25"/>
      <c r="ACF67" s="25"/>
      <c r="ACG67" s="25"/>
      <c r="ACH67" s="25"/>
      <c r="ACI67" s="25"/>
      <c r="ACJ67" s="25"/>
      <c r="ACK67" s="25"/>
      <c r="ACL67" s="25"/>
      <c r="ACM67" s="25"/>
      <c r="ACN67" s="25"/>
      <c r="ACO67" s="25"/>
      <c r="ACP67" s="25"/>
      <c r="ACQ67" s="25"/>
      <c r="ACR67" s="25"/>
      <c r="ACS67" s="25"/>
      <c r="ACT67" s="25"/>
      <c r="ACU67" s="25"/>
      <c r="ACV67" s="25"/>
      <c r="ACW67" s="25"/>
      <c r="ACX67" s="25"/>
      <c r="ACY67" s="25"/>
      <c r="ACZ67" s="25"/>
      <c r="ADA67" s="25"/>
      <c r="ADB67" s="25"/>
      <c r="ADC67" s="25"/>
      <c r="ADD67" s="25"/>
      <c r="ADE67" s="25"/>
      <c r="ADF67" s="25"/>
      <c r="ADG67" s="25"/>
      <c r="ADH67" s="25"/>
      <c r="ADI67" s="25"/>
      <c r="ADJ67" s="25"/>
      <c r="ADK67" s="25"/>
      <c r="ADL67" s="25"/>
      <c r="ADM67" s="25"/>
      <c r="ADN67" s="25"/>
      <c r="ADO67" s="25"/>
      <c r="ADP67" s="25"/>
      <c r="ADQ67" s="25"/>
      <c r="ADR67" s="25"/>
      <c r="ADS67" s="25"/>
      <c r="ADT67" s="25"/>
      <c r="ADU67" s="25"/>
      <c r="ADV67" s="25"/>
      <c r="ADW67" s="25"/>
      <c r="ADX67" s="25"/>
      <c r="ADY67" s="25"/>
      <c r="ADZ67" s="25"/>
      <c r="AEA67" s="25"/>
      <c r="AEB67" s="25"/>
      <c r="AEC67" s="25"/>
      <c r="AED67" s="25"/>
      <c r="AEE67" s="25"/>
      <c r="AEF67" s="25"/>
      <c r="AEG67" s="25"/>
      <c r="AEH67" s="25"/>
      <c r="AEI67" s="25"/>
      <c r="AEJ67" s="25"/>
      <c r="AEK67" s="25"/>
      <c r="AEL67" s="25"/>
      <c r="AEM67" s="25"/>
      <c r="AEN67" s="25"/>
      <c r="AEO67" s="25"/>
      <c r="AEP67" s="25"/>
      <c r="AEQ67" s="25"/>
      <c r="AER67" s="25"/>
      <c r="AES67" s="25"/>
      <c r="AET67" s="25"/>
      <c r="AEU67" s="25"/>
      <c r="AEV67" s="25"/>
      <c r="AEW67" s="25"/>
      <c r="AEX67" s="25"/>
      <c r="AEY67" s="25"/>
      <c r="AEZ67" s="25"/>
      <c r="AFA67" s="25"/>
      <c r="AFB67" s="25"/>
      <c r="AFC67" s="25"/>
      <c r="AFD67" s="25"/>
      <c r="AFE67" s="25"/>
      <c r="AFF67" s="25"/>
      <c r="AFG67" s="25"/>
      <c r="AFH67" s="25"/>
      <c r="AFI67" s="25"/>
      <c r="AFJ67" s="25"/>
      <c r="AFK67" s="25"/>
      <c r="AFL67" s="25"/>
      <c r="AFM67" s="25"/>
      <c r="AFN67" s="25"/>
      <c r="AFO67" s="25"/>
      <c r="AFP67" s="25"/>
      <c r="AFQ67" s="25"/>
      <c r="AFR67" s="25"/>
      <c r="AFS67" s="25"/>
      <c r="AFT67" s="25"/>
      <c r="AFU67" s="25"/>
      <c r="AFV67" s="25"/>
      <c r="AFW67" s="25"/>
      <c r="AFX67" s="25"/>
      <c r="AFY67" s="25"/>
      <c r="AFZ67" s="25"/>
      <c r="AGA67" s="25"/>
      <c r="AGB67" s="25"/>
      <c r="AGC67" s="25"/>
      <c r="AGD67" s="25"/>
      <c r="AGE67" s="25"/>
      <c r="AGF67" s="25"/>
      <c r="AGG67" s="25"/>
      <c r="AGH67" s="25"/>
      <c r="AGI67" s="25"/>
      <c r="AGJ67" s="25"/>
      <c r="AGK67" s="25"/>
      <c r="AGL67" s="25"/>
      <c r="AGM67" s="25"/>
      <c r="AGN67" s="25"/>
      <c r="AGO67" s="25"/>
      <c r="AGP67" s="25"/>
      <c r="AGQ67" s="25"/>
      <c r="AGR67" s="25"/>
      <c r="AGS67" s="25"/>
      <c r="AGT67" s="25"/>
      <c r="AGU67" s="25"/>
      <c r="AGV67" s="25"/>
      <c r="AGW67" s="25"/>
      <c r="AGX67" s="25"/>
      <c r="AGY67" s="25"/>
      <c r="AGZ67" s="25"/>
      <c r="AHA67" s="25"/>
      <c r="AHB67" s="25"/>
      <c r="AHC67" s="25"/>
      <c r="AHD67" s="25"/>
      <c r="AHE67" s="25"/>
      <c r="AHF67" s="25"/>
      <c r="AHG67" s="25"/>
      <c r="AHH67" s="25"/>
      <c r="AHI67" s="25"/>
      <c r="AHJ67" s="25"/>
      <c r="AHK67" s="25"/>
      <c r="AHL67" s="25"/>
      <c r="AHM67" s="25"/>
      <c r="AHN67" s="25"/>
      <c r="AHO67" s="25"/>
      <c r="AHP67" s="25"/>
      <c r="AHQ67" s="25"/>
      <c r="AHR67" s="25"/>
      <c r="AHS67" s="25"/>
      <c r="AHT67" s="25"/>
      <c r="AHU67" s="25"/>
      <c r="AHV67" s="25"/>
      <c r="AHW67" s="25"/>
      <c r="AHX67" s="25"/>
      <c r="AHY67" s="25"/>
      <c r="AHZ67" s="25"/>
      <c r="AIA67" s="25"/>
      <c r="AIB67" s="25"/>
      <c r="AIC67" s="25"/>
      <c r="AID67" s="25"/>
      <c r="AIE67" s="25"/>
      <c r="AIF67" s="25"/>
      <c r="AIG67" s="25"/>
      <c r="AIH67" s="25"/>
      <c r="AII67" s="25"/>
      <c r="AIJ67" s="25"/>
      <c r="AIK67" s="25"/>
      <c r="AIL67" s="25"/>
      <c r="AIM67" s="25"/>
      <c r="AIN67" s="25"/>
      <c r="AIO67" s="25"/>
      <c r="AIP67" s="25"/>
      <c r="AIQ67" s="25"/>
      <c r="AIR67" s="25"/>
      <c r="AIS67" s="25"/>
      <c r="AIT67" s="25"/>
      <c r="AIU67" s="25"/>
      <c r="AIV67" s="25"/>
      <c r="AIW67" s="25"/>
      <c r="AIX67" s="25"/>
      <c r="AIY67" s="25"/>
      <c r="AIZ67" s="25"/>
      <c r="AJA67" s="25"/>
      <c r="AJB67" s="25"/>
      <c r="AJC67" s="25"/>
      <c r="AJD67" s="25"/>
      <c r="AJE67" s="25"/>
      <c r="AJF67" s="25"/>
      <c r="AJG67" s="25"/>
      <c r="AJH67" s="25"/>
      <c r="AJI67" s="25"/>
      <c r="AJJ67" s="25"/>
      <c r="AJK67" s="25"/>
      <c r="AJL67" s="25"/>
      <c r="AJM67" s="25"/>
      <c r="AJN67" s="25"/>
      <c r="AJO67" s="25"/>
      <c r="AJP67" s="25"/>
      <c r="AJQ67" s="25"/>
      <c r="AJR67" s="25"/>
      <c r="AJS67" s="25"/>
      <c r="AJT67" s="25"/>
      <c r="AJU67" s="25"/>
      <c r="AJV67" s="25"/>
      <c r="AJW67" s="25"/>
      <c r="AJX67" s="25"/>
      <c r="AJY67" s="25"/>
      <c r="AJZ67" s="25"/>
      <c r="AKA67" s="25"/>
      <c r="AKB67" s="25"/>
      <c r="AKC67" s="25"/>
      <c r="AKD67" s="25"/>
      <c r="AKE67" s="25"/>
      <c r="AKF67" s="25"/>
      <c r="AKG67" s="25"/>
      <c r="AKH67" s="25"/>
      <c r="AKI67" s="25"/>
      <c r="AKJ67" s="25"/>
      <c r="AKK67" s="25"/>
      <c r="AKL67" s="25"/>
      <c r="AKM67" s="25"/>
      <c r="AKN67" s="25"/>
      <c r="AKO67" s="25"/>
      <c r="AKP67" s="25"/>
      <c r="AKQ67" s="25"/>
      <c r="AKR67" s="25"/>
      <c r="AKS67" s="25"/>
      <c r="AKT67" s="25"/>
      <c r="AKU67" s="25"/>
      <c r="AKV67" s="25"/>
      <c r="AKW67" s="25"/>
      <c r="AKX67" s="25"/>
      <c r="AKY67" s="25"/>
      <c r="AKZ67" s="25"/>
      <c r="ALA67" s="25"/>
      <c r="ALB67" s="25"/>
      <c r="ALC67" s="25"/>
      <c r="ALD67" s="25"/>
      <c r="ALE67" s="25"/>
      <c r="ALF67" s="25"/>
      <c r="ALG67" s="25"/>
      <c r="ALH67" s="25"/>
      <c r="ALI67" s="25"/>
      <c r="ALJ67" s="25"/>
      <c r="ALK67" s="25"/>
      <c r="ALL67" s="25"/>
      <c r="ALM67" s="25"/>
      <c r="ALN67" s="25"/>
      <c r="ALO67" s="25"/>
      <c r="ALP67" s="25"/>
      <c r="ALQ67" s="25"/>
      <c r="ALR67" s="25"/>
      <c r="ALS67" s="25"/>
      <c r="ALT67" s="25"/>
      <c r="ALU67" s="25"/>
      <c r="ALV67" s="25"/>
      <c r="ALW67" s="25"/>
      <c r="ALX67" s="25"/>
      <c r="ALY67" s="25"/>
      <c r="ALZ67" s="25"/>
      <c r="AMA67" s="25"/>
      <c r="AMB67" s="25"/>
      <c r="AMC67" s="25"/>
      <c r="AMD67" s="25"/>
      <c r="AME67" s="25"/>
      <c r="AMF67" s="25"/>
      <c r="AMG67" s="25"/>
      <c r="AMH67" s="25"/>
      <c r="AMI67" s="25"/>
      <c r="AMJ67" s="25"/>
      <c r="AMK67" s="25"/>
      <c r="AML67" s="25"/>
      <c r="AMM67" s="25"/>
      <c r="AMN67" s="25"/>
      <c r="AMO67" s="25"/>
      <c r="AMP67" s="25"/>
    </row>
    <row r="68" spans="1:1030" s="28" customFormat="1" x14ac:dyDescent="0.2">
      <c r="A68" s="19"/>
      <c r="B68" s="41">
        <f t="shared" si="9"/>
        <v>108</v>
      </c>
      <c r="C68" s="14">
        <v>40355</v>
      </c>
      <c r="D68" s="2" t="s">
        <v>20</v>
      </c>
      <c r="E68" s="45">
        <f>+[14]OIII!$I$13</f>
        <v>9.781098515202256</v>
      </c>
      <c r="F68" s="45">
        <v>11.37</v>
      </c>
      <c r="G68" s="45">
        <v>7.7</v>
      </c>
      <c r="H68" s="45">
        <f>+[14]OIII!$I$13</f>
        <v>9.781098515202256</v>
      </c>
      <c r="I68" s="45">
        <f>+[14]OIII!$L$13</f>
        <v>8.7902385372004979</v>
      </c>
      <c r="J68" s="45"/>
      <c r="K68" s="45">
        <f>+'[14]NII 5755'!$J$10</f>
        <v>13.301771843893981</v>
      </c>
      <c r="L68" s="45">
        <f>+'[14]He I 5876'!$H$13</f>
        <v>8.9413605148226392</v>
      </c>
      <c r="M68" s="45">
        <f>+'[14]O I 6300'!$H$13</f>
        <v>9.019595629660655</v>
      </c>
      <c r="N68" s="45">
        <f>+'[14]OI 6363'!$H$13</f>
        <v>9.0485121641238635</v>
      </c>
      <c r="O68" s="45">
        <f>+[14]Ha!$J$10</f>
        <v>8.5942456841879196</v>
      </c>
      <c r="P68" s="45">
        <f>+[14]Ha!$M$10</f>
        <v>11.502026239936107</v>
      </c>
      <c r="Q68" s="45">
        <f>+[14]Ha!$P$10</f>
        <v>10.793131315434824</v>
      </c>
      <c r="R68" s="45"/>
      <c r="S68" s="45"/>
      <c r="T68" s="45">
        <f>+'[14]7155'!$H$9</f>
        <v>10.805574667015032</v>
      </c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25"/>
      <c r="LK68" s="25"/>
      <c r="LL68" s="25"/>
      <c r="LM68" s="25"/>
      <c r="LN68" s="25"/>
      <c r="LO68" s="25"/>
      <c r="LP68" s="25"/>
      <c r="LQ68" s="25"/>
      <c r="LR68" s="25"/>
      <c r="LS68" s="25"/>
      <c r="LT68" s="25"/>
      <c r="LU68" s="25"/>
      <c r="LV68" s="25"/>
      <c r="LW68" s="25"/>
      <c r="LX68" s="25"/>
      <c r="LY68" s="25"/>
      <c r="LZ68" s="25"/>
      <c r="MA68" s="25"/>
      <c r="MB68" s="25"/>
      <c r="MC68" s="25"/>
      <c r="MD68" s="25"/>
      <c r="ME68" s="25"/>
      <c r="MF68" s="25"/>
      <c r="MG68" s="25"/>
      <c r="MH68" s="25"/>
      <c r="MI68" s="25"/>
      <c r="MJ68" s="25"/>
      <c r="MK68" s="25"/>
      <c r="ML68" s="25"/>
      <c r="MM68" s="25"/>
      <c r="MN68" s="25"/>
      <c r="MO68" s="25"/>
      <c r="MP68" s="25"/>
      <c r="MQ68" s="25"/>
      <c r="MR68" s="25"/>
      <c r="MS68" s="25"/>
      <c r="MT68" s="25"/>
      <c r="MU68" s="25"/>
      <c r="MV68" s="25"/>
      <c r="MW68" s="25"/>
      <c r="MX68" s="25"/>
      <c r="MY68" s="25"/>
      <c r="MZ68" s="25"/>
      <c r="NA68" s="25"/>
      <c r="NB68" s="25"/>
      <c r="NC68" s="25"/>
      <c r="ND68" s="25"/>
      <c r="NE68" s="25"/>
      <c r="NF68" s="25"/>
      <c r="NG68" s="25"/>
      <c r="NH68" s="25"/>
      <c r="NI68" s="25"/>
      <c r="NJ68" s="25"/>
      <c r="NK68" s="25"/>
      <c r="NL68" s="25"/>
      <c r="NM68" s="25"/>
      <c r="NN68" s="25"/>
      <c r="NO68" s="25"/>
      <c r="NP68" s="25"/>
      <c r="NQ68" s="25"/>
      <c r="NR68" s="25"/>
      <c r="NS68" s="25"/>
      <c r="NT68" s="25"/>
      <c r="NU68" s="25"/>
      <c r="NV68" s="25"/>
      <c r="NW68" s="25"/>
      <c r="NX68" s="25"/>
      <c r="NY68" s="25"/>
      <c r="NZ68" s="25"/>
      <c r="OA68" s="25"/>
      <c r="OB68" s="25"/>
      <c r="OC68" s="25"/>
      <c r="OD68" s="25"/>
      <c r="OE68" s="25"/>
      <c r="OF68" s="25"/>
      <c r="OG68" s="25"/>
      <c r="OH68" s="25"/>
      <c r="OI68" s="25"/>
      <c r="OJ68" s="25"/>
      <c r="OK68" s="25"/>
      <c r="OL68" s="25"/>
      <c r="OM68" s="25"/>
      <c r="ON68" s="25"/>
      <c r="OO68" s="25"/>
      <c r="OP68" s="25"/>
      <c r="OQ68" s="25"/>
      <c r="OR68" s="25"/>
      <c r="OS68" s="25"/>
      <c r="OT68" s="25"/>
      <c r="OU68" s="25"/>
      <c r="OV68" s="25"/>
      <c r="OW68" s="25"/>
      <c r="OX68" s="25"/>
      <c r="OY68" s="25"/>
      <c r="OZ68" s="25"/>
      <c r="PA68" s="25"/>
      <c r="PB68" s="25"/>
      <c r="PC68" s="25"/>
      <c r="PD68" s="25"/>
      <c r="PE68" s="25"/>
      <c r="PF68" s="25"/>
      <c r="PG68" s="25"/>
      <c r="PH68" s="25"/>
      <c r="PI68" s="25"/>
      <c r="PJ68" s="25"/>
      <c r="PK68" s="25"/>
      <c r="PL68" s="25"/>
      <c r="PM68" s="25"/>
      <c r="PN68" s="25"/>
      <c r="PO68" s="25"/>
      <c r="PP68" s="25"/>
      <c r="PQ68" s="25"/>
      <c r="PR68" s="25"/>
      <c r="PS68" s="25"/>
      <c r="PT68" s="25"/>
      <c r="PU68" s="25"/>
      <c r="PV68" s="25"/>
      <c r="PW68" s="25"/>
      <c r="PX68" s="25"/>
      <c r="PY68" s="25"/>
      <c r="PZ68" s="25"/>
      <c r="QA68" s="25"/>
      <c r="QB68" s="25"/>
      <c r="QC68" s="25"/>
      <c r="QD68" s="25"/>
      <c r="QE68" s="25"/>
      <c r="QF68" s="25"/>
      <c r="QG68" s="25"/>
      <c r="QH68" s="25"/>
      <c r="QI68" s="25"/>
      <c r="QJ68" s="25"/>
      <c r="QK68" s="25"/>
      <c r="QL68" s="25"/>
      <c r="QM68" s="25"/>
      <c r="QN68" s="25"/>
      <c r="QO68" s="25"/>
      <c r="QP68" s="25"/>
      <c r="QQ68" s="25"/>
      <c r="QR68" s="25"/>
      <c r="QS68" s="25"/>
      <c r="QT68" s="25"/>
      <c r="QU68" s="25"/>
      <c r="QV68" s="25"/>
      <c r="QW68" s="25"/>
      <c r="QX68" s="25"/>
      <c r="QY68" s="25"/>
      <c r="QZ68" s="25"/>
      <c r="RA68" s="25"/>
      <c r="RB68" s="25"/>
      <c r="RC68" s="25"/>
      <c r="RD68" s="25"/>
      <c r="RE68" s="25"/>
      <c r="RF68" s="25"/>
      <c r="RG68" s="25"/>
      <c r="RH68" s="25"/>
      <c r="RI68" s="25"/>
      <c r="RJ68" s="25"/>
      <c r="RK68" s="25"/>
      <c r="RL68" s="25"/>
      <c r="RM68" s="25"/>
      <c r="RN68" s="25"/>
      <c r="RO68" s="25"/>
      <c r="RP68" s="25"/>
      <c r="RQ68" s="25"/>
      <c r="RR68" s="25"/>
      <c r="RS68" s="25"/>
      <c r="RT68" s="25"/>
      <c r="RU68" s="25"/>
      <c r="RV68" s="25"/>
      <c r="RW68" s="25"/>
      <c r="RX68" s="25"/>
      <c r="RY68" s="25"/>
      <c r="RZ68" s="25"/>
      <c r="SA68" s="25"/>
      <c r="SB68" s="25"/>
      <c r="SC68" s="25"/>
      <c r="SD68" s="25"/>
      <c r="SE68" s="25"/>
      <c r="SF68" s="25"/>
      <c r="SG68" s="25"/>
      <c r="SH68" s="25"/>
      <c r="SI68" s="25"/>
      <c r="SJ68" s="25"/>
      <c r="SK68" s="25"/>
      <c r="SL68" s="25"/>
      <c r="SM68" s="25"/>
      <c r="SN68" s="25"/>
      <c r="SO68" s="25"/>
      <c r="SP68" s="25"/>
      <c r="SQ68" s="25"/>
      <c r="SR68" s="25"/>
      <c r="SS68" s="25"/>
      <c r="ST68" s="25"/>
      <c r="SU68" s="25"/>
      <c r="SV68" s="25"/>
      <c r="SW68" s="25"/>
      <c r="SX68" s="25"/>
      <c r="SY68" s="25"/>
      <c r="SZ68" s="25"/>
      <c r="TA68" s="25"/>
      <c r="TB68" s="25"/>
      <c r="TC68" s="25"/>
      <c r="TD68" s="25"/>
      <c r="TE68" s="25"/>
      <c r="TF68" s="25"/>
      <c r="TG68" s="25"/>
      <c r="TH68" s="25"/>
      <c r="TI68" s="25"/>
      <c r="TJ68" s="25"/>
      <c r="TK68" s="25"/>
      <c r="TL68" s="25"/>
      <c r="TM68" s="25"/>
      <c r="TN68" s="25"/>
      <c r="TO68" s="25"/>
      <c r="TP68" s="25"/>
      <c r="TQ68" s="25"/>
      <c r="TR68" s="25"/>
      <c r="TS68" s="25"/>
      <c r="TT68" s="25"/>
      <c r="TU68" s="25"/>
      <c r="TV68" s="25"/>
      <c r="TW68" s="25"/>
      <c r="TX68" s="25"/>
      <c r="TY68" s="25"/>
      <c r="TZ68" s="25"/>
      <c r="UA68" s="25"/>
      <c r="UB68" s="25"/>
      <c r="UC68" s="25"/>
      <c r="UD68" s="25"/>
      <c r="UE68" s="25"/>
      <c r="UF68" s="25"/>
      <c r="UG68" s="25"/>
      <c r="UH68" s="25"/>
      <c r="UI68" s="25"/>
      <c r="UJ68" s="25"/>
      <c r="UK68" s="25"/>
      <c r="UL68" s="25"/>
      <c r="UM68" s="25"/>
      <c r="UN68" s="25"/>
      <c r="UO68" s="25"/>
      <c r="UP68" s="25"/>
      <c r="UQ68" s="25"/>
      <c r="UR68" s="25"/>
      <c r="US68" s="25"/>
      <c r="UT68" s="25"/>
      <c r="UU68" s="25"/>
      <c r="UV68" s="25"/>
      <c r="UW68" s="25"/>
      <c r="UX68" s="25"/>
      <c r="UY68" s="25"/>
      <c r="UZ68" s="25"/>
      <c r="VA68" s="25"/>
      <c r="VB68" s="25"/>
      <c r="VC68" s="25"/>
      <c r="VD68" s="25"/>
      <c r="VE68" s="25"/>
      <c r="VF68" s="25"/>
      <c r="VG68" s="25"/>
      <c r="VH68" s="25"/>
      <c r="VI68" s="25"/>
      <c r="VJ68" s="25"/>
      <c r="VK68" s="25"/>
      <c r="VL68" s="25"/>
      <c r="VM68" s="25"/>
      <c r="VN68" s="25"/>
      <c r="VO68" s="25"/>
      <c r="VP68" s="25"/>
      <c r="VQ68" s="25"/>
      <c r="VR68" s="25"/>
      <c r="VS68" s="25"/>
      <c r="VT68" s="25"/>
      <c r="VU68" s="25"/>
      <c r="VV68" s="25"/>
      <c r="VW68" s="25"/>
      <c r="VX68" s="25"/>
      <c r="VY68" s="25"/>
      <c r="VZ68" s="25"/>
      <c r="WA68" s="25"/>
      <c r="WB68" s="25"/>
      <c r="WC68" s="25"/>
      <c r="WD68" s="25"/>
      <c r="WE68" s="25"/>
      <c r="WF68" s="25"/>
      <c r="WG68" s="25"/>
      <c r="WH68" s="25"/>
      <c r="WI68" s="25"/>
      <c r="WJ68" s="25"/>
      <c r="WK68" s="25"/>
      <c r="WL68" s="25"/>
      <c r="WM68" s="25"/>
      <c r="WN68" s="25"/>
      <c r="WO68" s="25"/>
      <c r="WP68" s="25"/>
      <c r="WQ68" s="25"/>
      <c r="WR68" s="25"/>
      <c r="WS68" s="25"/>
      <c r="WT68" s="25"/>
      <c r="WU68" s="25"/>
      <c r="WV68" s="25"/>
      <c r="WW68" s="25"/>
      <c r="WX68" s="25"/>
      <c r="WY68" s="25"/>
      <c r="WZ68" s="25"/>
      <c r="XA68" s="25"/>
      <c r="XB68" s="25"/>
      <c r="XC68" s="25"/>
      <c r="XD68" s="25"/>
      <c r="XE68" s="25"/>
      <c r="XF68" s="25"/>
      <c r="XG68" s="25"/>
      <c r="XH68" s="25"/>
      <c r="XI68" s="25"/>
      <c r="XJ68" s="25"/>
      <c r="XK68" s="25"/>
      <c r="XL68" s="25"/>
      <c r="XM68" s="25"/>
      <c r="XN68" s="25"/>
      <c r="XO68" s="25"/>
      <c r="XP68" s="25"/>
      <c r="XQ68" s="25"/>
      <c r="XR68" s="25"/>
      <c r="XS68" s="25"/>
      <c r="XT68" s="25"/>
      <c r="XU68" s="25"/>
      <c r="XV68" s="25"/>
      <c r="XW68" s="25"/>
      <c r="XX68" s="25"/>
      <c r="XY68" s="25"/>
      <c r="XZ68" s="25"/>
      <c r="YA68" s="25"/>
      <c r="YB68" s="25"/>
      <c r="YC68" s="25"/>
      <c r="YD68" s="25"/>
      <c r="YE68" s="25"/>
      <c r="YF68" s="25"/>
      <c r="YG68" s="25"/>
      <c r="YH68" s="25"/>
      <c r="YI68" s="25"/>
      <c r="YJ68" s="25"/>
      <c r="YK68" s="25"/>
      <c r="YL68" s="25"/>
      <c r="YM68" s="25"/>
      <c r="YN68" s="25"/>
      <c r="YO68" s="25"/>
      <c r="YP68" s="25"/>
      <c r="YQ68" s="25"/>
      <c r="YR68" s="25"/>
      <c r="YS68" s="25"/>
      <c r="YT68" s="25"/>
      <c r="YU68" s="25"/>
      <c r="YV68" s="25"/>
      <c r="YW68" s="25"/>
      <c r="YX68" s="25"/>
      <c r="YY68" s="25"/>
      <c r="YZ68" s="25"/>
      <c r="ZA68" s="25"/>
      <c r="ZB68" s="25"/>
      <c r="ZC68" s="25"/>
      <c r="ZD68" s="25"/>
      <c r="ZE68" s="25"/>
      <c r="ZF68" s="25"/>
      <c r="ZG68" s="25"/>
      <c r="ZH68" s="25"/>
      <c r="ZI68" s="25"/>
      <c r="ZJ68" s="25"/>
      <c r="ZK68" s="25"/>
      <c r="ZL68" s="25"/>
      <c r="ZM68" s="25"/>
      <c r="ZN68" s="25"/>
      <c r="ZO68" s="25"/>
      <c r="ZP68" s="25"/>
      <c r="ZQ68" s="25"/>
      <c r="ZR68" s="25"/>
      <c r="ZS68" s="25"/>
      <c r="ZT68" s="25"/>
      <c r="ZU68" s="25"/>
      <c r="ZV68" s="25"/>
      <c r="ZW68" s="25"/>
      <c r="ZX68" s="25"/>
      <c r="ZY68" s="25"/>
      <c r="ZZ68" s="25"/>
      <c r="AAA68" s="25"/>
      <c r="AAB68" s="25"/>
      <c r="AAC68" s="25"/>
      <c r="AAD68" s="25"/>
      <c r="AAE68" s="25"/>
      <c r="AAF68" s="25"/>
      <c r="AAG68" s="25"/>
      <c r="AAH68" s="25"/>
      <c r="AAI68" s="25"/>
      <c r="AAJ68" s="25"/>
      <c r="AAK68" s="25"/>
      <c r="AAL68" s="25"/>
      <c r="AAM68" s="25"/>
      <c r="AAN68" s="25"/>
      <c r="AAO68" s="25"/>
      <c r="AAP68" s="25"/>
      <c r="AAQ68" s="25"/>
      <c r="AAR68" s="25"/>
      <c r="AAS68" s="25"/>
      <c r="AAT68" s="25"/>
      <c r="AAU68" s="25"/>
      <c r="AAV68" s="25"/>
      <c r="AAW68" s="25"/>
      <c r="AAX68" s="25"/>
      <c r="AAY68" s="25"/>
      <c r="AAZ68" s="25"/>
      <c r="ABA68" s="25"/>
      <c r="ABB68" s="25"/>
      <c r="ABC68" s="25"/>
      <c r="ABD68" s="25"/>
      <c r="ABE68" s="25"/>
      <c r="ABF68" s="25"/>
      <c r="ABG68" s="25"/>
      <c r="ABH68" s="25"/>
      <c r="ABI68" s="25"/>
      <c r="ABJ68" s="25"/>
      <c r="ABK68" s="25"/>
      <c r="ABL68" s="25"/>
      <c r="ABM68" s="25"/>
      <c r="ABN68" s="25"/>
      <c r="ABO68" s="25"/>
      <c r="ABP68" s="25"/>
      <c r="ABQ68" s="25"/>
      <c r="ABR68" s="25"/>
      <c r="ABS68" s="25"/>
      <c r="ABT68" s="25"/>
      <c r="ABU68" s="25"/>
      <c r="ABV68" s="25"/>
      <c r="ABW68" s="25"/>
      <c r="ABX68" s="25"/>
      <c r="ABY68" s="25"/>
      <c r="ABZ68" s="25"/>
      <c r="ACA68" s="25"/>
      <c r="ACB68" s="25"/>
      <c r="ACC68" s="25"/>
      <c r="ACD68" s="25"/>
      <c r="ACE68" s="25"/>
      <c r="ACF68" s="25"/>
      <c r="ACG68" s="25"/>
      <c r="ACH68" s="25"/>
      <c r="ACI68" s="25"/>
      <c r="ACJ68" s="25"/>
      <c r="ACK68" s="25"/>
      <c r="ACL68" s="25"/>
      <c r="ACM68" s="25"/>
      <c r="ACN68" s="25"/>
      <c r="ACO68" s="25"/>
      <c r="ACP68" s="25"/>
      <c r="ACQ68" s="25"/>
      <c r="ACR68" s="25"/>
      <c r="ACS68" s="25"/>
      <c r="ACT68" s="25"/>
      <c r="ACU68" s="25"/>
      <c r="ACV68" s="25"/>
      <c r="ACW68" s="25"/>
      <c r="ACX68" s="25"/>
      <c r="ACY68" s="25"/>
      <c r="ACZ68" s="25"/>
      <c r="ADA68" s="25"/>
      <c r="ADB68" s="25"/>
      <c r="ADC68" s="25"/>
      <c r="ADD68" s="25"/>
      <c r="ADE68" s="25"/>
      <c r="ADF68" s="25"/>
      <c r="ADG68" s="25"/>
      <c r="ADH68" s="25"/>
      <c r="ADI68" s="25"/>
      <c r="ADJ68" s="25"/>
      <c r="ADK68" s="25"/>
      <c r="ADL68" s="25"/>
      <c r="ADM68" s="25"/>
      <c r="ADN68" s="25"/>
      <c r="ADO68" s="25"/>
      <c r="ADP68" s="25"/>
      <c r="ADQ68" s="25"/>
      <c r="ADR68" s="25"/>
      <c r="ADS68" s="25"/>
      <c r="ADT68" s="25"/>
      <c r="ADU68" s="25"/>
      <c r="ADV68" s="25"/>
      <c r="ADW68" s="25"/>
      <c r="ADX68" s="25"/>
      <c r="ADY68" s="25"/>
      <c r="ADZ68" s="25"/>
      <c r="AEA68" s="25"/>
      <c r="AEB68" s="25"/>
      <c r="AEC68" s="25"/>
      <c r="AED68" s="25"/>
      <c r="AEE68" s="25"/>
      <c r="AEF68" s="25"/>
      <c r="AEG68" s="25"/>
      <c r="AEH68" s="25"/>
      <c r="AEI68" s="25"/>
      <c r="AEJ68" s="25"/>
      <c r="AEK68" s="25"/>
      <c r="AEL68" s="25"/>
      <c r="AEM68" s="25"/>
      <c r="AEN68" s="25"/>
      <c r="AEO68" s="25"/>
      <c r="AEP68" s="25"/>
      <c r="AEQ68" s="25"/>
      <c r="AER68" s="25"/>
      <c r="AES68" s="25"/>
      <c r="AET68" s="25"/>
      <c r="AEU68" s="25"/>
      <c r="AEV68" s="25"/>
      <c r="AEW68" s="25"/>
      <c r="AEX68" s="25"/>
      <c r="AEY68" s="25"/>
      <c r="AEZ68" s="25"/>
      <c r="AFA68" s="25"/>
      <c r="AFB68" s="25"/>
      <c r="AFC68" s="25"/>
      <c r="AFD68" s="25"/>
      <c r="AFE68" s="25"/>
      <c r="AFF68" s="25"/>
      <c r="AFG68" s="25"/>
      <c r="AFH68" s="25"/>
      <c r="AFI68" s="25"/>
      <c r="AFJ68" s="25"/>
      <c r="AFK68" s="25"/>
      <c r="AFL68" s="25"/>
      <c r="AFM68" s="25"/>
      <c r="AFN68" s="25"/>
      <c r="AFO68" s="25"/>
      <c r="AFP68" s="25"/>
      <c r="AFQ68" s="25"/>
      <c r="AFR68" s="25"/>
      <c r="AFS68" s="25"/>
      <c r="AFT68" s="25"/>
      <c r="AFU68" s="25"/>
      <c r="AFV68" s="25"/>
      <c r="AFW68" s="25"/>
      <c r="AFX68" s="25"/>
      <c r="AFY68" s="25"/>
      <c r="AFZ68" s="25"/>
      <c r="AGA68" s="25"/>
      <c r="AGB68" s="25"/>
      <c r="AGC68" s="25"/>
      <c r="AGD68" s="25"/>
      <c r="AGE68" s="25"/>
      <c r="AGF68" s="25"/>
      <c r="AGG68" s="25"/>
      <c r="AGH68" s="25"/>
      <c r="AGI68" s="25"/>
      <c r="AGJ68" s="25"/>
      <c r="AGK68" s="25"/>
      <c r="AGL68" s="25"/>
      <c r="AGM68" s="25"/>
      <c r="AGN68" s="25"/>
      <c r="AGO68" s="25"/>
      <c r="AGP68" s="25"/>
      <c r="AGQ68" s="25"/>
      <c r="AGR68" s="25"/>
      <c r="AGS68" s="25"/>
      <c r="AGT68" s="25"/>
      <c r="AGU68" s="25"/>
      <c r="AGV68" s="25"/>
      <c r="AGW68" s="25"/>
      <c r="AGX68" s="25"/>
      <c r="AGY68" s="25"/>
      <c r="AGZ68" s="25"/>
      <c r="AHA68" s="25"/>
      <c r="AHB68" s="25"/>
      <c r="AHC68" s="25"/>
      <c r="AHD68" s="25"/>
      <c r="AHE68" s="25"/>
      <c r="AHF68" s="25"/>
      <c r="AHG68" s="25"/>
      <c r="AHH68" s="25"/>
      <c r="AHI68" s="25"/>
      <c r="AHJ68" s="25"/>
      <c r="AHK68" s="25"/>
      <c r="AHL68" s="25"/>
      <c r="AHM68" s="25"/>
      <c r="AHN68" s="25"/>
      <c r="AHO68" s="25"/>
      <c r="AHP68" s="25"/>
      <c r="AHQ68" s="25"/>
      <c r="AHR68" s="25"/>
      <c r="AHS68" s="25"/>
      <c r="AHT68" s="25"/>
      <c r="AHU68" s="25"/>
      <c r="AHV68" s="25"/>
      <c r="AHW68" s="25"/>
      <c r="AHX68" s="25"/>
      <c r="AHY68" s="25"/>
      <c r="AHZ68" s="25"/>
      <c r="AIA68" s="25"/>
      <c r="AIB68" s="25"/>
      <c r="AIC68" s="25"/>
      <c r="AID68" s="25"/>
      <c r="AIE68" s="25"/>
      <c r="AIF68" s="25"/>
      <c r="AIG68" s="25"/>
      <c r="AIH68" s="25"/>
      <c r="AII68" s="25"/>
      <c r="AIJ68" s="25"/>
      <c r="AIK68" s="25"/>
      <c r="AIL68" s="25"/>
      <c r="AIM68" s="25"/>
      <c r="AIN68" s="25"/>
      <c r="AIO68" s="25"/>
      <c r="AIP68" s="25"/>
      <c r="AIQ68" s="25"/>
      <c r="AIR68" s="25"/>
      <c r="AIS68" s="25"/>
      <c r="AIT68" s="25"/>
      <c r="AIU68" s="25"/>
      <c r="AIV68" s="25"/>
      <c r="AIW68" s="25"/>
      <c r="AIX68" s="25"/>
      <c r="AIY68" s="25"/>
      <c r="AIZ68" s="25"/>
      <c r="AJA68" s="25"/>
      <c r="AJB68" s="25"/>
      <c r="AJC68" s="25"/>
      <c r="AJD68" s="25"/>
      <c r="AJE68" s="25"/>
      <c r="AJF68" s="25"/>
      <c r="AJG68" s="25"/>
      <c r="AJH68" s="25"/>
      <c r="AJI68" s="25"/>
      <c r="AJJ68" s="25"/>
      <c r="AJK68" s="25"/>
      <c r="AJL68" s="25"/>
      <c r="AJM68" s="25"/>
      <c r="AJN68" s="25"/>
      <c r="AJO68" s="25"/>
      <c r="AJP68" s="25"/>
      <c r="AJQ68" s="25"/>
      <c r="AJR68" s="25"/>
      <c r="AJS68" s="25"/>
      <c r="AJT68" s="25"/>
      <c r="AJU68" s="25"/>
      <c r="AJV68" s="25"/>
      <c r="AJW68" s="25"/>
      <c r="AJX68" s="25"/>
      <c r="AJY68" s="25"/>
      <c r="AJZ68" s="25"/>
      <c r="AKA68" s="25"/>
      <c r="AKB68" s="25"/>
      <c r="AKC68" s="25"/>
      <c r="AKD68" s="25"/>
      <c r="AKE68" s="25"/>
      <c r="AKF68" s="25"/>
      <c r="AKG68" s="25"/>
      <c r="AKH68" s="25"/>
      <c r="AKI68" s="25"/>
      <c r="AKJ68" s="25"/>
      <c r="AKK68" s="25"/>
      <c r="AKL68" s="25"/>
      <c r="AKM68" s="25"/>
      <c r="AKN68" s="25"/>
      <c r="AKO68" s="25"/>
      <c r="AKP68" s="25"/>
      <c r="AKQ68" s="25"/>
      <c r="AKR68" s="25"/>
      <c r="AKS68" s="25"/>
      <c r="AKT68" s="25"/>
      <c r="AKU68" s="25"/>
      <c r="AKV68" s="25"/>
      <c r="AKW68" s="25"/>
      <c r="AKX68" s="25"/>
      <c r="AKY68" s="25"/>
      <c r="AKZ68" s="25"/>
      <c r="ALA68" s="25"/>
      <c r="ALB68" s="25"/>
      <c r="ALC68" s="25"/>
      <c r="ALD68" s="25"/>
      <c r="ALE68" s="25"/>
      <c r="ALF68" s="25"/>
      <c r="ALG68" s="25"/>
      <c r="ALH68" s="25"/>
      <c r="ALI68" s="25"/>
      <c r="ALJ68" s="25"/>
      <c r="ALK68" s="25"/>
      <c r="ALL68" s="25"/>
      <c r="ALM68" s="25"/>
      <c r="ALN68" s="25"/>
      <c r="ALO68" s="25"/>
      <c r="ALP68" s="25"/>
      <c r="ALQ68" s="25"/>
      <c r="ALR68" s="25"/>
      <c r="ALS68" s="25"/>
      <c r="ALT68" s="25"/>
      <c r="ALU68" s="25"/>
      <c r="ALV68" s="25"/>
      <c r="ALW68" s="25"/>
      <c r="ALX68" s="25"/>
      <c r="ALY68" s="25"/>
      <c r="ALZ68" s="25"/>
      <c r="AMA68" s="25"/>
      <c r="AMB68" s="25"/>
      <c r="AMC68" s="25"/>
      <c r="AMD68" s="25"/>
      <c r="AME68" s="25"/>
      <c r="AMF68" s="25"/>
      <c r="AMG68" s="25"/>
      <c r="AMH68" s="25"/>
      <c r="AMI68" s="25"/>
      <c r="AMJ68" s="25"/>
      <c r="AMK68" s="25"/>
      <c r="AML68" s="25"/>
      <c r="AMM68" s="25"/>
      <c r="AMN68" s="25"/>
      <c r="AMO68" s="25"/>
      <c r="AMP68" s="25"/>
    </row>
    <row r="69" spans="1:1030" x14ac:dyDescent="0.2">
      <c r="B69" s="41">
        <f t="shared" si="9"/>
        <v>108</v>
      </c>
      <c r="C69" s="14"/>
      <c r="D69" s="2" t="s">
        <v>21</v>
      </c>
      <c r="E69" s="45">
        <v>73.400000000000006</v>
      </c>
      <c r="F69" s="45">
        <v>16.55</v>
      </c>
      <c r="G69" s="45">
        <v>10.4</v>
      </c>
      <c r="H69" s="45">
        <f>+[14]OIII!$I$11</f>
        <v>65.093818218376398</v>
      </c>
      <c r="I69" s="45">
        <f>+[14]OIII!$L$11</f>
        <v>29.967122825887309</v>
      </c>
      <c r="J69" s="45"/>
      <c r="K69" s="45">
        <f>+'[14]NII 5755'!$J$8</f>
        <v>104.76300355811541</v>
      </c>
      <c r="L69" s="45">
        <f>+'[14]He I 5876'!$H$11</f>
        <v>18.825216451556376</v>
      </c>
      <c r="M69" s="45">
        <f>+'[14]O I 6300'!$H$11</f>
        <v>124.6484434874739</v>
      </c>
      <c r="N69" s="45">
        <f>+'[14]OI 6363'!$H$11</f>
        <v>43.525707949586021</v>
      </c>
      <c r="O69" s="45">
        <f>+[14]Ha!$J$8</f>
        <v>85.145844837908413</v>
      </c>
      <c r="P69" s="45">
        <f>+[14]Ha!$M$8</f>
        <v>1378.1828649766451</v>
      </c>
      <c r="Q69" s="45">
        <f>+[14]Ha!$P$8</f>
        <v>303.0629689445783</v>
      </c>
      <c r="R69" s="45"/>
      <c r="S69" s="45"/>
      <c r="T69" s="45">
        <f>+'[14]7155'!$H$7</f>
        <v>88.519232713394629</v>
      </c>
    </row>
    <row r="70" spans="1:1030" x14ac:dyDescent="0.2">
      <c r="B70" s="41">
        <f t="shared" si="9"/>
        <v>108</v>
      </c>
      <c r="C70" s="14"/>
      <c r="D70" s="2" t="s">
        <v>22</v>
      </c>
      <c r="E70" s="16">
        <v>100</v>
      </c>
      <c r="F70" s="16">
        <f>+F69/$E69*100</f>
        <v>22.547683923705723</v>
      </c>
      <c r="G70" s="16">
        <f>+G69/$E69*100</f>
        <v>14.16893732970027</v>
      </c>
      <c r="H70" s="16">
        <f>+H69/$E69*100</f>
        <v>88.683676046834321</v>
      </c>
      <c r="I70" s="16">
        <f>+I69/$E69*100</f>
        <v>40.827142814560361</v>
      </c>
      <c r="J70" s="16"/>
      <c r="K70" s="16">
        <f t="shared" ref="K70" si="19">+K69/$E69*100</f>
        <v>142.72888768135616</v>
      </c>
      <c r="L70" s="16">
        <f t="shared" ref="L70" si="20">+L69/$E69*100</f>
        <v>25.647433857706233</v>
      </c>
      <c r="M70" s="16">
        <f t="shared" ref="M70" si="21">+M69/$E69*100</f>
        <v>169.82076769410611</v>
      </c>
      <c r="N70" s="16">
        <f t="shared" ref="N70" si="22">+N69/$E69*100</f>
        <v>59.299329631588584</v>
      </c>
      <c r="O70" s="16">
        <f t="shared" ref="O70" si="23">+O69/$E69*100</f>
        <v>116.00251340314496</v>
      </c>
      <c r="P70" s="16">
        <f t="shared" ref="P70" si="24">+P69/$E69*100</f>
        <v>1877.6333310308517</v>
      </c>
      <c r="Q70" s="16">
        <f t="shared" ref="Q70" si="25">+Q69/$E69*100</f>
        <v>412.89232826236821</v>
      </c>
      <c r="R70" s="16"/>
      <c r="S70" s="16">
        <f>+S69/$E69*100</f>
        <v>0</v>
      </c>
      <c r="T70" s="16">
        <f>+T69/$E69*100</f>
        <v>120.59840969127333</v>
      </c>
    </row>
    <row r="71" spans="1:1030" x14ac:dyDescent="0.2">
      <c r="B71" s="44">
        <f t="shared" ref="B71:B76" si="26">IF(ABS(C71-C$1)&lt;200,(C71-C$1),B70)</f>
        <v>113</v>
      </c>
      <c r="C71" s="26">
        <v>40360</v>
      </c>
      <c r="D71" s="26" t="s">
        <v>20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1030" x14ac:dyDescent="0.2">
      <c r="B72" s="44">
        <f t="shared" si="26"/>
        <v>113</v>
      </c>
      <c r="C72" s="26"/>
      <c r="D72" s="26" t="s">
        <v>21</v>
      </c>
      <c r="E72" s="25">
        <v>43</v>
      </c>
      <c r="F72" s="25"/>
      <c r="G72" s="25"/>
      <c r="H72" s="25">
        <v>33.1</v>
      </c>
      <c r="I72" s="25">
        <v>24.3</v>
      </c>
      <c r="J72" s="25"/>
      <c r="K72" s="25"/>
      <c r="L72" s="25"/>
      <c r="M72" s="25">
        <v>94.8</v>
      </c>
      <c r="N72" s="25"/>
      <c r="O72" s="25">
        <v>39</v>
      </c>
      <c r="P72" s="25">
        <v>859</v>
      </c>
      <c r="Q72" s="25">
        <v>192</v>
      </c>
      <c r="R72" s="25"/>
      <c r="S72" s="25"/>
      <c r="T72" s="25"/>
    </row>
    <row r="73" spans="1:1030" x14ac:dyDescent="0.2">
      <c r="B73" s="44">
        <f t="shared" si="26"/>
        <v>113</v>
      </c>
      <c r="C73" s="26"/>
      <c r="D73" s="26" t="s">
        <v>22</v>
      </c>
      <c r="E73" s="27">
        <v>100</v>
      </c>
      <c r="F73" s="27">
        <f>+F72/$E72*100</f>
        <v>0</v>
      </c>
      <c r="G73" s="27">
        <f>+G72/$E72*100</f>
        <v>0</v>
      </c>
      <c r="H73" s="27">
        <f>+H72/$E72*100</f>
        <v>76.976744186046517</v>
      </c>
      <c r="I73" s="27">
        <f>+I72/$E72*100</f>
        <v>56.511627906976749</v>
      </c>
      <c r="J73" s="27"/>
      <c r="K73" s="27">
        <f t="shared" ref="K73:Q73" si="27">+K72/$E72*100</f>
        <v>0</v>
      </c>
      <c r="L73" s="27">
        <f t="shared" si="27"/>
        <v>0</v>
      </c>
      <c r="M73" s="27">
        <f t="shared" si="27"/>
        <v>220.46511627906975</v>
      </c>
      <c r="N73" s="27">
        <f t="shared" si="27"/>
        <v>0</v>
      </c>
      <c r="O73" s="27">
        <f t="shared" si="27"/>
        <v>90.697674418604649</v>
      </c>
      <c r="P73" s="27">
        <f t="shared" si="27"/>
        <v>1997.6744186046512</v>
      </c>
      <c r="Q73" s="27">
        <f t="shared" si="27"/>
        <v>446.51162790697674</v>
      </c>
      <c r="R73" s="27"/>
      <c r="S73" s="27">
        <f>+S72/$E72*100</f>
        <v>0</v>
      </c>
      <c r="T73" s="27">
        <f>+T72/$E72*100</f>
        <v>0</v>
      </c>
    </row>
    <row r="74" spans="1:1030" x14ac:dyDescent="0.2">
      <c r="B74" s="44">
        <f t="shared" si="26"/>
        <v>135</v>
      </c>
      <c r="C74" s="14">
        <v>40382</v>
      </c>
      <c r="D74" s="2" t="s">
        <v>20</v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</row>
    <row r="75" spans="1:1030" x14ac:dyDescent="0.2">
      <c r="B75" s="44">
        <f t="shared" si="26"/>
        <v>135</v>
      </c>
      <c r="C75" s="14"/>
      <c r="D75" s="2" t="s">
        <v>21</v>
      </c>
      <c r="E75" s="45">
        <v>118</v>
      </c>
      <c r="F75" s="45"/>
      <c r="G75" s="45">
        <f>+'[15]OIII 4959'!$L$11</f>
        <v>33.449252791787515</v>
      </c>
      <c r="H75" s="45">
        <f>+'[15]OIII 5007'!$I$11</f>
        <v>71.153217257080613</v>
      </c>
      <c r="I75" s="45">
        <f>+'[15]OIII 5007'!$L$11</f>
        <v>48.737302459960624</v>
      </c>
      <c r="J75" s="45"/>
      <c r="K75" s="45">
        <f>+'[15]NII 5755'!$J$8</f>
        <v>169.87942621231011</v>
      </c>
      <c r="L75" s="45">
        <f>+'[15]He I 5876'!$K$11</f>
        <v>38</v>
      </c>
      <c r="M75" s="45">
        <f>+'[15]O I 6300'!$H$11</f>
        <v>277.10128583673009</v>
      </c>
      <c r="N75" s="45">
        <f>+'[15]OI 6363'!$M$8</f>
        <v>95.742511472379576</v>
      </c>
      <c r="O75" s="45">
        <f>+[15]Ha!$J$8</f>
        <v>219.52950968491297</v>
      </c>
      <c r="P75" s="45">
        <f>+[15]Ha!$M$8</f>
        <v>2189.8999897098779</v>
      </c>
      <c r="Q75" s="45">
        <f>+[15]Ha!$P$8</f>
        <v>630.5507801214975</v>
      </c>
      <c r="R75" s="45"/>
      <c r="S75" s="45"/>
      <c r="T75" s="45">
        <f>+'[15]7155'!$H$7</f>
        <v>184.68927576019772</v>
      </c>
    </row>
    <row r="76" spans="1:1030" x14ac:dyDescent="0.2">
      <c r="B76" s="44">
        <f t="shared" si="26"/>
        <v>135</v>
      </c>
      <c r="C76" s="14"/>
      <c r="D76" s="2" t="s">
        <v>22</v>
      </c>
      <c r="E76" s="16">
        <v>100</v>
      </c>
      <c r="F76" s="16">
        <f>+F75/$E75*100</f>
        <v>0</v>
      </c>
      <c r="G76" s="16">
        <f>+G75/$E75*100</f>
        <v>28.346824399819926</v>
      </c>
      <c r="H76" s="16">
        <f>+H75/$E75*100</f>
        <v>60.299336658542892</v>
      </c>
      <c r="I76" s="16">
        <f>+I75/$E75*100</f>
        <v>41.302798694881886</v>
      </c>
      <c r="J76" s="16"/>
      <c r="K76" s="16">
        <f t="shared" ref="K76:Q76" si="28">+K75/$E75*100</f>
        <v>143.96561543416112</v>
      </c>
      <c r="L76" s="16">
        <f t="shared" si="28"/>
        <v>32.20338983050847</v>
      </c>
      <c r="M76" s="16">
        <f t="shared" si="28"/>
        <v>234.8315981667204</v>
      </c>
      <c r="N76" s="16">
        <f t="shared" si="28"/>
        <v>81.137721586762353</v>
      </c>
      <c r="O76" s="16">
        <f t="shared" si="28"/>
        <v>186.04195736009575</v>
      </c>
      <c r="P76" s="16">
        <f t="shared" si="28"/>
        <v>1855.8474489066762</v>
      </c>
      <c r="Q76" s="16">
        <f t="shared" si="28"/>
        <v>534.36506789957411</v>
      </c>
      <c r="R76" s="16"/>
      <c r="S76" s="16">
        <f>+S75/$E75*100</f>
        <v>0</v>
      </c>
      <c r="T76" s="16">
        <f>+T75/$E75*100</f>
        <v>156.51633538999806</v>
      </c>
    </row>
  </sheetData>
  <pageMargins left="0" right="0" top="0.39410000000000006" bottom="0.39410000000000006" header="0" footer="0"/>
  <pageSetup paperSize="9" orientation="portrait" r:id="rId1"/>
  <headerFooter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20"/>
  <sheetViews>
    <sheetView tabSelected="1" topLeftCell="P1" zoomScale="64" zoomScaleNormal="64" workbookViewId="0">
      <selection activeCell="AD30" sqref="AD30"/>
    </sheetView>
  </sheetViews>
  <sheetFormatPr baseColWidth="10" defaultRowHeight="14.25" x14ac:dyDescent="0.2"/>
  <cols>
    <col min="1" max="1" width="10.75" customWidth="1"/>
    <col min="2" max="2" width="5.75" bestFit="1" customWidth="1"/>
    <col min="3" max="3" width="9.875" bestFit="1" customWidth="1"/>
  </cols>
  <sheetData>
    <row r="1" spans="2:24" x14ac:dyDescent="0.2">
      <c r="B1" t="s">
        <v>23</v>
      </c>
      <c r="C1">
        <v>40247</v>
      </c>
      <c r="E1">
        <v>4861</v>
      </c>
      <c r="F1">
        <v>4922</v>
      </c>
      <c r="G1">
        <v>4959</v>
      </c>
      <c r="H1">
        <v>5007</v>
      </c>
      <c r="I1">
        <v>5018</v>
      </c>
      <c r="J1">
        <v>5535</v>
      </c>
      <c r="K1">
        <v>5755</v>
      </c>
      <c r="L1">
        <v>5878</v>
      </c>
      <c r="M1">
        <v>6300</v>
      </c>
      <c r="N1">
        <v>6363</v>
      </c>
      <c r="O1">
        <v>6548</v>
      </c>
      <c r="P1">
        <v>6563</v>
      </c>
      <c r="Q1">
        <v>6583</v>
      </c>
      <c r="R1">
        <v>6678</v>
      </c>
      <c r="S1">
        <v>7064</v>
      </c>
      <c r="T1">
        <v>7155</v>
      </c>
      <c r="V1">
        <v>0</v>
      </c>
    </row>
    <row r="2" spans="2:24" x14ac:dyDescent="0.2">
      <c r="E2" t="s">
        <v>0</v>
      </c>
      <c r="F2" t="s">
        <v>1</v>
      </c>
      <c r="G2" t="s">
        <v>2</v>
      </c>
      <c r="H2" t="s">
        <v>2</v>
      </c>
      <c r="I2" t="s">
        <v>3</v>
      </c>
      <c r="J2" t="s">
        <v>17</v>
      </c>
      <c r="K2" t="s">
        <v>5</v>
      </c>
      <c r="L2" t="s">
        <v>18</v>
      </c>
      <c r="M2" t="s">
        <v>4</v>
      </c>
      <c r="N2" t="s">
        <v>4</v>
      </c>
      <c r="O2" t="s">
        <v>5</v>
      </c>
      <c r="P2" t="s">
        <v>6</v>
      </c>
      <c r="Q2" t="s">
        <v>5</v>
      </c>
      <c r="R2" t="s">
        <v>18</v>
      </c>
      <c r="S2" t="s">
        <v>18</v>
      </c>
      <c r="T2" t="s">
        <v>19</v>
      </c>
      <c r="V2">
        <v>3</v>
      </c>
      <c r="W2">
        <v>8.2379999999999995</v>
      </c>
      <c r="X2">
        <f>+W2</f>
        <v>8.2379999999999995</v>
      </c>
    </row>
    <row r="3" spans="2:24" x14ac:dyDescent="0.2">
      <c r="V3">
        <v>4</v>
      </c>
      <c r="W3">
        <v>8.7364999999999995</v>
      </c>
      <c r="X3">
        <f>+AVERAGE(W2:W4)</f>
        <v>8.5585000000000004</v>
      </c>
    </row>
    <row r="4" spans="2:24" x14ac:dyDescent="0.2">
      <c r="V4">
        <v>5</v>
      </c>
      <c r="W4">
        <v>8.7009999999999987</v>
      </c>
      <c r="X4">
        <f t="shared" ref="X4:X67" si="0">+AVERAGE(W3:W5)</f>
        <v>8.7371862745098028</v>
      </c>
    </row>
    <row r="5" spans="2:24" x14ac:dyDescent="0.2">
      <c r="B5">
        <v>12</v>
      </c>
      <c r="C5" t="s">
        <v>7</v>
      </c>
      <c r="D5" t="s">
        <v>20</v>
      </c>
      <c r="E5">
        <v>17.89</v>
      </c>
      <c r="F5">
        <v>10.3</v>
      </c>
      <c r="H5">
        <v>7.5</v>
      </c>
      <c r="I5">
        <v>9.1</v>
      </c>
      <c r="J5">
        <v>9</v>
      </c>
      <c r="K5">
        <v>11.67</v>
      </c>
      <c r="L5">
        <v>15.1</v>
      </c>
      <c r="P5">
        <v>22.52</v>
      </c>
      <c r="R5">
        <v>18</v>
      </c>
      <c r="S5">
        <v>17.100000000000001</v>
      </c>
      <c r="V5">
        <v>6</v>
      </c>
      <c r="W5">
        <v>8.7740588235294084</v>
      </c>
      <c r="X5">
        <f t="shared" si="0"/>
        <v>8.7773862745098032</v>
      </c>
    </row>
    <row r="6" spans="2:24" x14ac:dyDescent="0.2">
      <c r="B6">
        <v>21</v>
      </c>
      <c r="C6" t="s">
        <v>8</v>
      </c>
      <c r="D6" t="s">
        <v>20</v>
      </c>
      <c r="E6">
        <v>13.9</v>
      </c>
      <c r="F6">
        <v>9.6999999999999993</v>
      </c>
      <c r="H6">
        <v>9</v>
      </c>
      <c r="I6">
        <v>8.6999999999999993</v>
      </c>
      <c r="J6">
        <v>11.41</v>
      </c>
      <c r="K6">
        <v>9.99</v>
      </c>
      <c r="L6">
        <v>11.9</v>
      </c>
      <c r="P6">
        <v>19.100000000000001</v>
      </c>
      <c r="R6">
        <v>15.3</v>
      </c>
      <c r="S6">
        <v>13.8</v>
      </c>
      <c r="V6">
        <v>7</v>
      </c>
      <c r="W6">
        <v>8.8571000000000009</v>
      </c>
      <c r="X6">
        <f t="shared" si="0"/>
        <v>8.8787000000000003</v>
      </c>
    </row>
    <row r="7" spans="2:24" x14ac:dyDescent="0.2">
      <c r="B7">
        <v>27</v>
      </c>
      <c r="C7">
        <v>40274</v>
      </c>
      <c r="D7" t="s">
        <v>20</v>
      </c>
      <c r="E7">
        <v>12.38</v>
      </c>
      <c r="F7">
        <v>8.26</v>
      </c>
      <c r="H7">
        <v>7.8</v>
      </c>
      <c r="I7">
        <v>8.5</v>
      </c>
      <c r="J7">
        <v>12.16</v>
      </c>
      <c r="K7">
        <v>10.17</v>
      </c>
      <c r="L7">
        <v>11.3</v>
      </c>
      <c r="P7">
        <v>17.600000000000001</v>
      </c>
      <c r="R7">
        <v>11.4</v>
      </c>
      <c r="S7">
        <v>12.06</v>
      </c>
      <c r="T7">
        <v>4.3</v>
      </c>
      <c r="V7">
        <v>8</v>
      </c>
      <c r="W7">
        <v>9.004941176470588</v>
      </c>
      <c r="X7">
        <f t="shared" si="0"/>
        <v>8.9706803921568632</v>
      </c>
    </row>
    <row r="8" spans="2:24" x14ac:dyDescent="0.2">
      <c r="B8">
        <v>31</v>
      </c>
      <c r="C8">
        <v>40278</v>
      </c>
      <c r="D8" t="s">
        <v>20</v>
      </c>
      <c r="E8">
        <v>10.8</v>
      </c>
      <c r="F8">
        <v>7.9</v>
      </c>
      <c r="H8">
        <v>7</v>
      </c>
      <c r="I8">
        <v>8.4</v>
      </c>
      <c r="J8">
        <v>10.3</v>
      </c>
      <c r="K8">
        <v>9.4</v>
      </c>
      <c r="L8">
        <v>9.3800000000000008</v>
      </c>
      <c r="P8">
        <v>15.58</v>
      </c>
      <c r="R8">
        <v>10.48</v>
      </c>
      <c r="S8">
        <v>10.6</v>
      </c>
      <c r="T8">
        <v>85.37</v>
      </c>
      <c r="V8">
        <v>9</v>
      </c>
      <c r="W8">
        <v>9.0500000000000007</v>
      </c>
      <c r="X8">
        <f t="shared" si="0"/>
        <v>9.0912303921568629</v>
      </c>
    </row>
    <row r="9" spans="2:24" x14ac:dyDescent="0.2">
      <c r="B9">
        <v>38</v>
      </c>
      <c r="C9" t="s">
        <v>9</v>
      </c>
      <c r="D9" t="s">
        <v>20</v>
      </c>
      <c r="E9">
        <v>10.8</v>
      </c>
      <c r="F9">
        <v>8.2200000000000006</v>
      </c>
      <c r="H9">
        <v>7.5</v>
      </c>
      <c r="I9">
        <v>8.3000000000000007</v>
      </c>
      <c r="J9">
        <v>10.3</v>
      </c>
      <c r="K9">
        <v>8.0299999999999994</v>
      </c>
      <c r="L9">
        <v>8.5</v>
      </c>
      <c r="M9">
        <v>4.0999999999999996</v>
      </c>
      <c r="P9">
        <v>14.39</v>
      </c>
      <c r="R9">
        <v>10.62</v>
      </c>
      <c r="S9">
        <v>11.6</v>
      </c>
      <c r="T9">
        <v>10.56</v>
      </c>
      <c r="V9">
        <v>10</v>
      </c>
      <c r="W9">
        <v>9.21875</v>
      </c>
      <c r="X9">
        <f t="shared" si="0"/>
        <v>9.2310984848484843</v>
      </c>
    </row>
    <row r="10" spans="2:24" x14ac:dyDescent="0.2">
      <c r="B10">
        <v>42</v>
      </c>
      <c r="C10" t="s">
        <v>10</v>
      </c>
      <c r="D10" t="s">
        <v>20</v>
      </c>
      <c r="E10">
        <v>11.44</v>
      </c>
      <c r="F10">
        <v>8.9700000000000006</v>
      </c>
      <c r="H10">
        <v>8.4</v>
      </c>
      <c r="I10">
        <v>8.6</v>
      </c>
      <c r="J10">
        <v>10.78</v>
      </c>
      <c r="K10">
        <v>8.8000000000000007</v>
      </c>
      <c r="L10">
        <v>8.9</v>
      </c>
      <c r="M10">
        <v>8.1999999999999993</v>
      </c>
      <c r="P10">
        <v>15.4</v>
      </c>
      <c r="R10">
        <v>12.35</v>
      </c>
      <c r="S10">
        <v>11.67</v>
      </c>
      <c r="T10">
        <v>10.96</v>
      </c>
      <c r="V10">
        <v>11</v>
      </c>
      <c r="W10">
        <v>9.4245454545454521</v>
      </c>
      <c r="X10">
        <f t="shared" si="0"/>
        <v>9.3569318181818186</v>
      </c>
    </row>
    <row r="11" spans="2:24" x14ac:dyDescent="0.2">
      <c r="B11">
        <v>45</v>
      </c>
      <c r="C11" t="s">
        <v>11</v>
      </c>
      <c r="D11" t="s">
        <v>20</v>
      </c>
      <c r="E11">
        <v>10.5</v>
      </c>
      <c r="F11">
        <v>7.96</v>
      </c>
      <c r="H11">
        <v>7.2</v>
      </c>
      <c r="J11">
        <v>9.58</v>
      </c>
      <c r="K11">
        <v>8.15</v>
      </c>
      <c r="L11">
        <v>8.66</v>
      </c>
      <c r="P11">
        <v>12.2</v>
      </c>
      <c r="R11">
        <v>10.24</v>
      </c>
      <c r="S11">
        <v>11.13</v>
      </c>
      <c r="T11">
        <v>11.13</v>
      </c>
      <c r="V11">
        <v>12</v>
      </c>
      <c r="W11">
        <v>9.4275000000000002</v>
      </c>
      <c r="X11">
        <f t="shared" si="0"/>
        <v>9.4948484848484842</v>
      </c>
    </row>
    <row r="12" spans="2:24" x14ac:dyDescent="0.2">
      <c r="B12">
        <v>48</v>
      </c>
      <c r="C12" t="s">
        <v>12</v>
      </c>
      <c r="D12" t="s">
        <v>20</v>
      </c>
      <c r="E12">
        <v>10.07</v>
      </c>
      <c r="F12">
        <v>7.46</v>
      </c>
      <c r="H12">
        <v>7.4</v>
      </c>
      <c r="I12">
        <v>7.6</v>
      </c>
      <c r="J12">
        <v>11.01</v>
      </c>
      <c r="K12">
        <v>8.34</v>
      </c>
      <c r="L12">
        <v>8.33</v>
      </c>
      <c r="P12">
        <v>12.06</v>
      </c>
      <c r="R12">
        <v>8.23</v>
      </c>
      <c r="S12">
        <v>11.36</v>
      </c>
      <c r="T12">
        <v>8.8000000000000007</v>
      </c>
      <c r="V12">
        <v>13</v>
      </c>
      <c r="W12">
        <v>9.6325000000000003</v>
      </c>
      <c r="X12">
        <f t="shared" si="0"/>
        <v>9.539776237623764</v>
      </c>
    </row>
    <row r="13" spans="2:24" x14ac:dyDescent="0.2">
      <c r="B13">
        <v>64</v>
      </c>
      <c r="C13" t="s">
        <v>13</v>
      </c>
      <c r="D13" t="s">
        <v>20</v>
      </c>
      <c r="E13">
        <v>12.7</v>
      </c>
      <c r="F13">
        <v>8.43</v>
      </c>
      <c r="G13">
        <v>10.76</v>
      </c>
      <c r="H13">
        <v>11.637702617431602</v>
      </c>
      <c r="I13">
        <v>7.6816102037395462</v>
      </c>
      <c r="K13">
        <v>11.705164542663629</v>
      </c>
      <c r="L13">
        <v>9.5658350371646019</v>
      </c>
      <c r="M13">
        <v>9.6760115883204367</v>
      </c>
      <c r="N13">
        <v>7.5</v>
      </c>
      <c r="P13">
        <v>13.461469615801455</v>
      </c>
      <c r="Q13">
        <v>11.774000000000001</v>
      </c>
      <c r="T13">
        <v>10.18568317431726</v>
      </c>
      <c r="V13">
        <v>14</v>
      </c>
      <c r="W13">
        <v>9.5593287128712916</v>
      </c>
      <c r="X13">
        <f t="shared" si="0"/>
        <v>9.6088403401878661</v>
      </c>
    </row>
    <row r="14" spans="2:24" x14ac:dyDescent="0.2">
      <c r="B14">
        <v>65</v>
      </c>
      <c r="C14" t="s">
        <v>14</v>
      </c>
      <c r="D14" t="s">
        <v>20</v>
      </c>
      <c r="E14">
        <v>12.79</v>
      </c>
      <c r="F14">
        <v>10.26</v>
      </c>
      <c r="G14">
        <v>10.18</v>
      </c>
      <c r="H14">
        <v>12.244223682842422</v>
      </c>
      <c r="I14">
        <v>8.9101345205598363</v>
      </c>
      <c r="K14">
        <v>12.698789072272129</v>
      </c>
      <c r="L14">
        <v>10.768259595329102</v>
      </c>
      <c r="M14">
        <v>10.415701534592971</v>
      </c>
      <c r="N14">
        <v>3.7760572727021646</v>
      </c>
      <c r="P14">
        <v>13.444498725887176</v>
      </c>
      <c r="Q14">
        <v>11.774000000000001</v>
      </c>
      <c r="T14">
        <v>12.045468783588012</v>
      </c>
      <c r="V14">
        <v>15</v>
      </c>
      <c r="W14">
        <v>9.6346923076923083</v>
      </c>
      <c r="X14">
        <f t="shared" si="0"/>
        <v>9.6416736735211988</v>
      </c>
    </row>
    <row r="15" spans="2:24" x14ac:dyDescent="0.2">
      <c r="B15">
        <v>66</v>
      </c>
      <c r="C15" t="s">
        <v>15</v>
      </c>
      <c r="D15" t="s">
        <v>20</v>
      </c>
      <c r="E15">
        <v>11.84</v>
      </c>
      <c r="F15">
        <v>11.74</v>
      </c>
      <c r="G15">
        <v>11.5</v>
      </c>
      <c r="H15">
        <v>11.637702617431602</v>
      </c>
      <c r="I15">
        <v>7.6816102037395462</v>
      </c>
      <c r="K15">
        <v>11.705164542663629</v>
      </c>
      <c r="L15">
        <v>9.5658350371646019</v>
      </c>
      <c r="M15">
        <v>9.6760115883204367</v>
      </c>
      <c r="N15">
        <v>4.2629172934542039</v>
      </c>
      <c r="P15">
        <v>13.461469615801455</v>
      </c>
      <c r="Q15">
        <v>11.774000000000001</v>
      </c>
      <c r="T15">
        <v>10.18568317431726</v>
      </c>
      <c r="V15">
        <v>16</v>
      </c>
      <c r="W15">
        <v>9.7309999999999999</v>
      </c>
      <c r="X15">
        <f t="shared" si="0"/>
        <v>9.715230769230768</v>
      </c>
    </row>
    <row r="16" spans="2:24" x14ac:dyDescent="0.2">
      <c r="B16">
        <v>69</v>
      </c>
      <c r="C16" t="s">
        <v>16</v>
      </c>
      <c r="D16" t="s">
        <v>20</v>
      </c>
      <c r="E16">
        <v>10.96</v>
      </c>
      <c r="F16">
        <v>10.4</v>
      </c>
      <c r="G16">
        <v>10.199999999999999</v>
      </c>
      <c r="H16">
        <v>10.184996867046662</v>
      </c>
      <c r="I16">
        <v>7.6660460994700976</v>
      </c>
      <c r="K16">
        <v>11.612963106324576</v>
      </c>
      <c r="L16">
        <v>10.420331552536616</v>
      </c>
      <c r="M16">
        <v>8.9528921404435948</v>
      </c>
      <c r="N16">
        <v>3.6170218772991842</v>
      </c>
      <c r="P16">
        <v>12.153375286465042</v>
      </c>
      <c r="Q16">
        <v>11.774000000000001</v>
      </c>
      <c r="T16">
        <v>10.284913216438778</v>
      </c>
      <c r="V16">
        <v>17</v>
      </c>
      <c r="W16">
        <v>9.7799999999999976</v>
      </c>
      <c r="X16">
        <f t="shared" si="0"/>
        <v>9.7740214285714266</v>
      </c>
    </row>
    <row r="17" spans="2:24" x14ac:dyDescent="0.2">
      <c r="B17">
        <v>70</v>
      </c>
      <c r="C17">
        <v>40317</v>
      </c>
      <c r="D17" t="s">
        <v>20</v>
      </c>
      <c r="E17">
        <v>10.083763254573148</v>
      </c>
      <c r="F17">
        <v>8.25</v>
      </c>
      <c r="G17">
        <v>9.4</v>
      </c>
      <c r="H17">
        <v>9.5668493500846896</v>
      </c>
      <c r="I17">
        <v>7.9093583443262867</v>
      </c>
      <c r="K17">
        <v>11.060577271623901</v>
      </c>
      <c r="L17">
        <v>10.254374330567247</v>
      </c>
      <c r="M17">
        <v>8.5059870145641572</v>
      </c>
      <c r="N17">
        <v>8.9629106352019097</v>
      </c>
      <c r="O17">
        <v>11.544152275545583</v>
      </c>
      <c r="P17">
        <v>11.593240033716917</v>
      </c>
      <c r="Q17">
        <v>11.347596270885422</v>
      </c>
      <c r="T17">
        <v>10.368922066638074</v>
      </c>
      <c r="V17">
        <v>18</v>
      </c>
      <c r="W17">
        <v>9.8110642857142842</v>
      </c>
      <c r="X17">
        <f t="shared" si="0"/>
        <v>9.811524458874457</v>
      </c>
    </row>
    <row r="18" spans="2:24" x14ac:dyDescent="0.2">
      <c r="B18">
        <v>71</v>
      </c>
      <c r="C18">
        <v>40318</v>
      </c>
      <c r="D18" t="s">
        <v>20</v>
      </c>
      <c r="E18">
        <v>10.5</v>
      </c>
      <c r="F18">
        <v>7.74</v>
      </c>
      <c r="G18">
        <v>9.1</v>
      </c>
      <c r="H18">
        <v>9.5668493500846896</v>
      </c>
      <c r="I18">
        <v>7.9093583443262867</v>
      </c>
      <c r="K18">
        <v>11.060577271623901</v>
      </c>
      <c r="L18">
        <v>10.254374330567247</v>
      </c>
      <c r="M18">
        <v>8.5059870145641572</v>
      </c>
      <c r="N18">
        <v>7.5</v>
      </c>
      <c r="O18">
        <v>11.544152275545583</v>
      </c>
      <c r="P18">
        <v>11.593240033716917</v>
      </c>
      <c r="Q18">
        <v>11.347596270885422</v>
      </c>
      <c r="T18">
        <v>10.368922066638074</v>
      </c>
      <c r="V18">
        <v>19</v>
      </c>
      <c r="W18">
        <v>9.843509090909091</v>
      </c>
      <c r="X18">
        <f t="shared" si="0"/>
        <v>9.8618577922077915</v>
      </c>
    </row>
    <row r="19" spans="2:24" x14ac:dyDescent="0.2">
      <c r="B19">
        <v>72</v>
      </c>
      <c r="C19">
        <v>40319</v>
      </c>
      <c r="D19" t="s">
        <v>20</v>
      </c>
      <c r="E19">
        <v>9.9</v>
      </c>
      <c r="F19">
        <v>8.6</v>
      </c>
      <c r="G19">
        <v>8.8000000000000007</v>
      </c>
      <c r="H19">
        <v>10.083763254573148</v>
      </c>
      <c r="I19">
        <v>8.0922445678515285</v>
      </c>
      <c r="K19">
        <v>10.645142886336252</v>
      </c>
      <c r="L19">
        <v>11.110774495444442</v>
      </c>
      <c r="M19">
        <v>8.5263349661207126</v>
      </c>
      <c r="N19">
        <v>8.8000000000000007</v>
      </c>
      <c r="O19">
        <v>11.938395845061788</v>
      </c>
      <c r="P19">
        <v>11.271153553621941</v>
      </c>
      <c r="Q19">
        <v>10.861244890151236</v>
      </c>
      <c r="T19">
        <v>10.193616886685712</v>
      </c>
      <c r="V19">
        <v>20</v>
      </c>
      <c r="W19">
        <v>9.9309999999999992</v>
      </c>
      <c r="X19">
        <f t="shared" si="0"/>
        <v>9.8901280303030301</v>
      </c>
    </row>
    <row r="20" spans="2:24" x14ac:dyDescent="0.2">
      <c r="B20">
        <v>76</v>
      </c>
      <c r="C20">
        <v>40323</v>
      </c>
      <c r="D20" t="s">
        <v>20</v>
      </c>
      <c r="E20">
        <v>11.4</v>
      </c>
      <c r="F20">
        <v>9.3000000000000007</v>
      </c>
      <c r="H20">
        <v>8.3557152737912421</v>
      </c>
      <c r="I20">
        <v>9.024816555926142</v>
      </c>
      <c r="K20">
        <v>10.157779998489202</v>
      </c>
      <c r="L20">
        <v>8.8689447605613516</v>
      </c>
      <c r="M20">
        <v>7.8733651155340034</v>
      </c>
      <c r="O20">
        <v>8.0888434926201462</v>
      </c>
      <c r="P20">
        <v>11.019696750393397</v>
      </c>
      <c r="Q20">
        <v>10.944238789454813</v>
      </c>
      <c r="T20">
        <v>9.0479275347818948</v>
      </c>
      <c r="V20">
        <v>21</v>
      </c>
      <c r="W20">
        <v>9.8958750000000002</v>
      </c>
      <c r="X20">
        <f t="shared" si="0"/>
        <v>9.9286583333333329</v>
      </c>
    </row>
    <row r="21" spans="2:24" x14ac:dyDescent="0.2">
      <c r="B21">
        <v>82</v>
      </c>
      <c r="C21">
        <v>40329</v>
      </c>
      <c r="D21" t="s">
        <v>20</v>
      </c>
      <c r="F21">
        <v>8.6</v>
      </c>
      <c r="G21">
        <v>13</v>
      </c>
      <c r="H21">
        <v>8.3557152737912421</v>
      </c>
      <c r="I21">
        <v>9.024816555926142</v>
      </c>
      <c r="K21">
        <v>10.157779998489202</v>
      </c>
      <c r="L21">
        <v>8.8689447605613516</v>
      </c>
      <c r="M21">
        <v>7.8733651155340034</v>
      </c>
      <c r="O21">
        <v>8.0888434926201462</v>
      </c>
      <c r="P21">
        <v>11.019696750393397</v>
      </c>
      <c r="Q21">
        <v>10.944238789454813</v>
      </c>
      <c r="T21">
        <v>9.0479275347818948</v>
      </c>
      <c r="V21">
        <v>22</v>
      </c>
      <c r="W21">
        <v>9.9591000000000012</v>
      </c>
      <c r="X21">
        <f t="shared" si="0"/>
        <v>9.8968805555555566</v>
      </c>
    </row>
    <row r="22" spans="2:24" x14ac:dyDescent="0.2">
      <c r="B22">
        <v>85</v>
      </c>
      <c r="C22">
        <v>40332</v>
      </c>
      <c r="D22" t="s">
        <v>20</v>
      </c>
      <c r="E22">
        <v>10.9</v>
      </c>
      <c r="F22">
        <v>9.4</v>
      </c>
      <c r="G22">
        <v>8.4</v>
      </c>
      <c r="H22">
        <v>9.3747206022598171</v>
      </c>
      <c r="I22">
        <v>10.211575862139547</v>
      </c>
      <c r="K22">
        <v>11.518973434748238</v>
      </c>
      <c r="L22">
        <v>13.100373068646698</v>
      </c>
      <c r="M22">
        <v>9.4392473224798472</v>
      </c>
      <c r="O22">
        <v>8.031166389027927</v>
      </c>
      <c r="P22">
        <v>11.774000000000001</v>
      </c>
      <c r="Q22">
        <v>11.52609313055885</v>
      </c>
      <c r="T22">
        <v>9.9455099146487793</v>
      </c>
      <c r="V22">
        <v>23</v>
      </c>
      <c r="W22">
        <v>9.8356666666666666</v>
      </c>
      <c r="X22">
        <f t="shared" si="0"/>
        <v>9.9539222222222232</v>
      </c>
    </row>
    <row r="23" spans="2:24" x14ac:dyDescent="0.2">
      <c r="B23">
        <v>87</v>
      </c>
      <c r="C23">
        <v>40334</v>
      </c>
      <c r="D23" t="s">
        <v>20</v>
      </c>
      <c r="E23">
        <v>11.6</v>
      </c>
      <c r="F23">
        <v>10.4</v>
      </c>
      <c r="G23">
        <v>12.3</v>
      </c>
      <c r="H23">
        <v>9.3747206022598171</v>
      </c>
      <c r="I23">
        <v>10.211575862139547</v>
      </c>
      <c r="K23">
        <v>11.518973434748238</v>
      </c>
      <c r="L23">
        <v>13.100373068646698</v>
      </c>
      <c r="M23">
        <v>9.4392473224798472</v>
      </c>
      <c r="O23">
        <v>8.031166389027927</v>
      </c>
      <c r="P23">
        <v>11.774000000000001</v>
      </c>
      <c r="Q23">
        <v>11.52609313055885</v>
      </c>
      <c r="T23">
        <v>9.9455099146487793</v>
      </c>
      <c r="V23">
        <v>24</v>
      </c>
      <c r="W23">
        <v>10.066999999999998</v>
      </c>
      <c r="X23">
        <f t="shared" si="0"/>
        <v>10.015422222222222</v>
      </c>
    </row>
    <row r="24" spans="2:24" x14ac:dyDescent="0.2">
      <c r="B24">
        <v>95</v>
      </c>
      <c r="C24">
        <v>40342</v>
      </c>
      <c r="D24" t="s">
        <v>20</v>
      </c>
      <c r="H24">
        <v>9.6008910853533767</v>
      </c>
      <c r="I24">
        <v>12.525336818239222</v>
      </c>
      <c r="K24">
        <v>13.795490110349341</v>
      </c>
      <c r="L24">
        <v>12.037418805148276</v>
      </c>
      <c r="M24">
        <v>9.0487590743788378</v>
      </c>
      <c r="O24">
        <v>7.0976141170458762</v>
      </c>
      <c r="P24">
        <v>11.679014834940348</v>
      </c>
      <c r="Q24">
        <v>10.556528948192961</v>
      </c>
      <c r="T24">
        <v>8.8670087606619088</v>
      </c>
      <c r="V24">
        <v>25</v>
      </c>
      <c r="W24">
        <v>10.143600000000001</v>
      </c>
      <c r="X24">
        <f t="shared" si="0"/>
        <v>10.134600000000001</v>
      </c>
    </row>
    <row r="25" spans="2:24" x14ac:dyDescent="0.2">
      <c r="B25">
        <v>99</v>
      </c>
      <c r="C25">
        <v>40346</v>
      </c>
      <c r="D25" t="s">
        <v>20</v>
      </c>
      <c r="H25">
        <v>10.859536626027726</v>
      </c>
      <c r="I25">
        <v>8.6021946391482675</v>
      </c>
      <c r="K25">
        <v>10.620002154016589</v>
      </c>
      <c r="L25">
        <v>12.003890807993354</v>
      </c>
      <c r="M25">
        <v>8.9831786316960276</v>
      </c>
      <c r="O25">
        <v>7.9716749956909085</v>
      </c>
      <c r="P25">
        <v>11.283288365633728</v>
      </c>
      <c r="Q25">
        <v>11.099239817707661</v>
      </c>
      <c r="T25">
        <v>11.349959799315666</v>
      </c>
      <c r="V25">
        <v>26</v>
      </c>
      <c r="W25">
        <v>10.193200000000001</v>
      </c>
      <c r="X25">
        <f t="shared" si="0"/>
        <v>10.215400000000001</v>
      </c>
    </row>
    <row r="26" spans="2:24" x14ac:dyDescent="0.2">
      <c r="B26">
        <v>108</v>
      </c>
      <c r="C26">
        <v>40355</v>
      </c>
      <c r="D26" t="s">
        <v>20</v>
      </c>
      <c r="E26">
        <v>9.781098515202256</v>
      </c>
      <c r="F26">
        <v>11.37</v>
      </c>
      <c r="G26">
        <v>7.7</v>
      </c>
      <c r="H26">
        <v>9.781098515202256</v>
      </c>
      <c r="I26">
        <v>8.7902385372004979</v>
      </c>
      <c r="K26">
        <v>13.301771843893981</v>
      </c>
      <c r="L26">
        <v>8.9413605148226392</v>
      </c>
      <c r="M26">
        <v>9.019595629660655</v>
      </c>
      <c r="N26">
        <v>9.0485121641238635</v>
      </c>
      <c r="O26">
        <v>8.5942456841879196</v>
      </c>
      <c r="P26">
        <v>11.502026239936107</v>
      </c>
      <c r="Q26">
        <v>10.793131315434824</v>
      </c>
      <c r="T26">
        <v>10.805574667015032</v>
      </c>
      <c r="V26">
        <v>27</v>
      </c>
      <c r="W26">
        <v>10.3094</v>
      </c>
      <c r="X26">
        <f t="shared" si="0"/>
        <v>10.211815384615385</v>
      </c>
    </row>
    <row r="27" spans="2:24" x14ac:dyDescent="0.2">
      <c r="B27">
        <v>12</v>
      </c>
      <c r="D27" t="s">
        <v>21</v>
      </c>
      <c r="E27">
        <v>238.8</v>
      </c>
      <c r="F27">
        <v>17.3</v>
      </c>
      <c r="H27">
        <v>5.3</v>
      </c>
      <c r="I27">
        <v>16.600000000000001</v>
      </c>
      <c r="J27">
        <v>7.24</v>
      </c>
      <c r="K27">
        <v>8.26</v>
      </c>
      <c r="L27">
        <v>75.599999999999994</v>
      </c>
      <c r="P27">
        <v>5318</v>
      </c>
      <c r="R27">
        <v>31.4</v>
      </c>
      <c r="S27">
        <v>77.2</v>
      </c>
      <c r="V27">
        <v>29</v>
      </c>
      <c r="W27">
        <v>10.132846153846154</v>
      </c>
      <c r="X27">
        <f t="shared" si="0"/>
        <v>10.279165384615386</v>
      </c>
    </row>
    <row r="28" spans="2:24" x14ac:dyDescent="0.2">
      <c r="B28">
        <v>21</v>
      </c>
      <c r="D28" t="s">
        <v>21</v>
      </c>
      <c r="E28">
        <v>220</v>
      </c>
      <c r="F28">
        <v>13.1</v>
      </c>
      <c r="H28">
        <v>6.1</v>
      </c>
      <c r="I28">
        <v>13.3</v>
      </c>
      <c r="J28">
        <v>6.8</v>
      </c>
      <c r="K28">
        <v>8.41</v>
      </c>
      <c r="L28">
        <v>32.200000000000003</v>
      </c>
      <c r="P28">
        <v>2975</v>
      </c>
      <c r="R28">
        <v>9.6</v>
      </c>
      <c r="S28">
        <v>23.5</v>
      </c>
      <c r="V28">
        <v>30</v>
      </c>
      <c r="W28">
        <v>10.395250000000001</v>
      </c>
      <c r="X28">
        <f t="shared" si="0"/>
        <v>10.31144871794872</v>
      </c>
    </row>
    <row r="29" spans="2:24" x14ac:dyDescent="0.2">
      <c r="B29">
        <v>27</v>
      </c>
      <c r="D29" t="s">
        <v>21</v>
      </c>
      <c r="E29">
        <v>199</v>
      </c>
      <c r="F29">
        <v>19.899999999999999</v>
      </c>
      <c r="H29">
        <v>10.8</v>
      </c>
      <c r="I29">
        <v>21.6</v>
      </c>
      <c r="J29">
        <v>14.5</v>
      </c>
      <c r="K29">
        <v>16.100000000000001</v>
      </c>
      <c r="L29">
        <v>51.2</v>
      </c>
      <c r="P29">
        <v>4757</v>
      </c>
      <c r="R29">
        <v>11.46</v>
      </c>
      <c r="S29">
        <v>36.700000000000003</v>
      </c>
      <c r="T29">
        <v>5.3</v>
      </c>
      <c r="V29">
        <v>31</v>
      </c>
      <c r="W29">
        <v>10.40625</v>
      </c>
      <c r="X29">
        <f t="shared" si="0"/>
        <v>10.398309523809525</v>
      </c>
    </row>
    <row r="30" spans="2:24" x14ac:dyDescent="0.2">
      <c r="B30">
        <v>31</v>
      </c>
      <c r="D30" t="s">
        <v>21</v>
      </c>
      <c r="E30">
        <v>178.5</v>
      </c>
      <c r="F30">
        <v>15.8</v>
      </c>
      <c r="H30">
        <v>12</v>
      </c>
      <c r="I30">
        <v>22.9</v>
      </c>
      <c r="J30">
        <v>17.64</v>
      </c>
      <c r="K30">
        <v>18</v>
      </c>
      <c r="L30">
        <v>54.7</v>
      </c>
      <c r="M30">
        <v>12.2</v>
      </c>
      <c r="P30">
        <v>5902</v>
      </c>
      <c r="R30">
        <v>19.87</v>
      </c>
      <c r="S30">
        <v>46</v>
      </c>
      <c r="T30">
        <v>13.3</v>
      </c>
      <c r="V30">
        <v>32</v>
      </c>
      <c r="W30">
        <v>10.393428571428572</v>
      </c>
      <c r="X30">
        <f t="shared" si="0"/>
        <v>10.401083333333334</v>
      </c>
    </row>
    <row r="31" spans="2:24" x14ac:dyDescent="0.2">
      <c r="B31">
        <v>38</v>
      </c>
      <c r="D31" t="s">
        <v>21</v>
      </c>
      <c r="E31">
        <v>134.5</v>
      </c>
      <c r="F31">
        <v>13.91</v>
      </c>
      <c r="H31">
        <v>17</v>
      </c>
      <c r="I31">
        <v>21.1</v>
      </c>
      <c r="J31">
        <v>7.57</v>
      </c>
      <c r="K31">
        <v>21.21</v>
      </c>
      <c r="L31">
        <v>36.270000000000003</v>
      </c>
      <c r="M31">
        <v>12.9</v>
      </c>
      <c r="P31">
        <v>4795</v>
      </c>
      <c r="R31">
        <v>15</v>
      </c>
      <c r="S31">
        <v>33.799999999999997</v>
      </c>
      <c r="T31">
        <v>13.14</v>
      </c>
      <c r="V31">
        <v>33</v>
      </c>
      <c r="W31">
        <v>10.403571428571428</v>
      </c>
      <c r="X31">
        <f t="shared" si="0"/>
        <v>10.443444444444445</v>
      </c>
    </row>
    <row r="32" spans="2:24" x14ac:dyDescent="0.2">
      <c r="B32">
        <v>42</v>
      </c>
      <c r="D32" t="s">
        <v>21</v>
      </c>
      <c r="E32">
        <v>128.19999999999999</v>
      </c>
      <c r="F32">
        <v>10.77</v>
      </c>
      <c r="G32">
        <v>5.5</v>
      </c>
      <c r="H32">
        <v>20.7</v>
      </c>
      <c r="I32">
        <v>21.9</v>
      </c>
      <c r="J32">
        <v>20.059999999999999</v>
      </c>
      <c r="K32">
        <v>20.46</v>
      </c>
      <c r="L32">
        <v>48.49</v>
      </c>
      <c r="M32">
        <v>19.600000000000001</v>
      </c>
      <c r="P32">
        <v>5535</v>
      </c>
      <c r="R32">
        <v>14.4</v>
      </c>
      <c r="S32">
        <v>51.75</v>
      </c>
      <c r="T32">
        <v>17.89</v>
      </c>
      <c r="V32">
        <v>34</v>
      </c>
      <c r="W32">
        <v>10.533333333333333</v>
      </c>
      <c r="X32">
        <f t="shared" si="0"/>
        <v>10.456210678210679</v>
      </c>
    </row>
    <row r="33" spans="2:24" x14ac:dyDescent="0.2">
      <c r="B33">
        <v>45</v>
      </c>
      <c r="D33" t="s">
        <v>21</v>
      </c>
      <c r="E33">
        <v>123.5</v>
      </c>
      <c r="F33">
        <v>16.84</v>
      </c>
      <c r="G33">
        <v>8</v>
      </c>
      <c r="H33">
        <v>23.5</v>
      </c>
      <c r="J33">
        <v>20.36</v>
      </c>
      <c r="K33">
        <v>27.18</v>
      </c>
      <c r="L33">
        <v>34.96</v>
      </c>
      <c r="P33">
        <v>5350</v>
      </c>
      <c r="R33">
        <v>17.98</v>
      </c>
      <c r="S33">
        <v>39.299999999999997</v>
      </c>
      <c r="T33">
        <v>14.74</v>
      </c>
      <c r="V33">
        <v>35</v>
      </c>
      <c r="W33">
        <v>10.431727272727274</v>
      </c>
      <c r="X33">
        <f t="shared" si="0"/>
        <v>10.506686868686868</v>
      </c>
    </row>
    <row r="34" spans="2:24" x14ac:dyDescent="0.2">
      <c r="B34">
        <v>48</v>
      </c>
      <c r="D34" t="s">
        <v>21</v>
      </c>
      <c r="E34">
        <v>123</v>
      </c>
      <c r="F34">
        <v>20.43</v>
      </c>
      <c r="G34">
        <v>10.6</v>
      </c>
      <c r="H34">
        <v>36.700000000000003</v>
      </c>
      <c r="I34">
        <v>29.1</v>
      </c>
      <c r="J34">
        <v>22.92</v>
      </c>
      <c r="K34">
        <v>40</v>
      </c>
      <c r="L34">
        <v>46.17</v>
      </c>
      <c r="P34">
        <v>5406</v>
      </c>
      <c r="R34">
        <v>16.239999999999998</v>
      </c>
      <c r="S34">
        <v>38.53</v>
      </c>
      <c r="T34">
        <v>18.3</v>
      </c>
      <c r="V34">
        <v>36</v>
      </c>
      <c r="W34">
        <v>10.555</v>
      </c>
      <c r="X34">
        <f t="shared" si="0"/>
        <v>10.500242424242424</v>
      </c>
    </row>
    <row r="35" spans="2:24" x14ac:dyDescent="0.2">
      <c r="B35">
        <v>64</v>
      </c>
      <c r="D35" t="s">
        <v>21</v>
      </c>
      <c r="E35">
        <v>92</v>
      </c>
      <c r="F35">
        <v>19.14</v>
      </c>
      <c r="G35">
        <v>24.1</v>
      </c>
      <c r="H35">
        <v>112.55971257318579</v>
      </c>
      <c r="I35">
        <v>31.83283889529784</v>
      </c>
      <c r="K35">
        <v>111.68819491352593</v>
      </c>
      <c r="L35">
        <v>34.891917315862784</v>
      </c>
      <c r="M35">
        <v>116.87027465865617</v>
      </c>
      <c r="N35">
        <v>35</v>
      </c>
      <c r="P35">
        <v>4274.8778857843972</v>
      </c>
      <c r="Q35">
        <v>295.58145312149344</v>
      </c>
      <c r="T35">
        <v>72.422328054823637</v>
      </c>
      <c r="V35">
        <v>37</v>
      </c>
      <c r="W35">
        <v>10.513999999999999</v>
      </c>
      <c r="X35">
        <f t="shared" si="0"/>
        <v>10.533893617021276</v>
      </c>
    </row>
    <row r="36" spans="2:24" x14ac:dyDescent="0.2">
      <c r="B36">
        <v>65</v>
      </c>
      <c r="D36" t="s">
        <v>21</v>
      </c>
      <c r="E36">
        <v>80.45</v>
      </c>
      <c r="F36">
        <v>21.85</v>
      </c>
      <c r="G36">
        <v>22.86</v>
      </c>
      <c r="H36">
        <v>101.45976826807282</v>
      </c>
      <c r="I36">
        <v>30.325722359541395</v>
      </c>
      <c r="K36">
        <v>102.59575108207866</v>
      </c>
      <c r="L36">
        <v>31.768407135191794</v>
      </c>
      <c r="M36">
        <v>102.06084863241554</v>
      </c>
      <c r="N36">
        <v>27.190141002217757</v>
      </c>
      <c r="P36">
        <v>3411.3976563389433</v>
      </c>
      <c r="Q36">
        <v>295.58145312149344</v>
      </c>
      <c r="S36">
        <v>19.899999999999999</v>
      </c>
      <c r="T36">
        <v>70.359017736602297</v>
      </c>
      <c r="V36">
        <v>38</v>
      </c>
      <c r="W36">
        <v>10.53268085106383</v>
      </c>
      <c r="X36">
        <f t="shared" si="0"/>
        <v>10.525904033687944</v>
      </c>
    </row>
    <row r="37" spans="2:24" x14ac:dyDescent="0.2">
      <c r="B37">
        <v>66</v>
      </c>
      <c r="D37" t="s">
        <v>21</v>
      </c>
      <c r="E37">
        <v>75</v>
      </c>
      <c r="F37">
        <v>21.12</v>
      </c>
      <c r="G37">
        <v>20.100000000000001</v>
      </c>
      <c r="H37">
        <v>112.55971257318579</v>
      </c>
      <c r="I37">
        <v>31.83283889529784</v>
      </c>
      <c r="K37">
        <v>111.68819491352593</v>
      </c>
      <c r="L37">
        <v>34.891917315862784</v>
      </c>
      <c r="M37">
        <v>116.87027465865617</v>
      </c>
      <c r="N37">
        <v>43.255428699962842</v>
      </c>
      <c r="P37">
        <v>4274.8778857843972</v>
      </c>
      <c r="Q37">
        <v>309.28029580641942</v>
      </c>
      <c r="S37">
        <v>19.899999999999999</v>
      </c>
      <c r="T37">
        <v>72.422328054823637</v>
      </c>
      <c r="V37">
        <v>39</v>
      </c>
      <c r="W37">
        <v>10.531031250000002</v>
      </c>
      <c r="X37">
        <f t="shared" si="0"/>
        <v>10.594570700354611</v>
      </c>
    </row>
    <row r="38" spans="2:24" x14ac:dyDescent="0.2">
      <c r="B38">
        <v>69</v>
      </c>
      <c r="D38" t="s">
        <v>21</v>
      </c>
      <c r="E38">
        <v>78.3</v>
      </c>
      <c r="F38">
        <v>23.1</v>
      </c>
      <c r="G38">
        <v>21.7</v>
      </c>
      <c r="H38">
        <v>86.643719814870366</v>
      </c>
      <c r="I38">
        <v>30.946166048481942</v>
      </c>
      <c r="K38">
        <v>100.99446888875119</v>
      </c>
      <c r="L38">
        <v>33.773209207743697</v>
      </c>
      <c r="M38">
        <v>109.15277856686572</v>
      </c>
      <c r="N38">
        <v>35.79747104044916</v>
      </c>
      <c r="P38">
        <v>3069.5310660820128</v>
      </c>
      <c r="Q38">
        <v>289.26278903227069</v>
      </c>
      <c r="S38">
        <v>19.899999999999999</v>
      </c>
      <c r="T38">
        <v>67.720527982985118</v>
      </c>
      <c r="V38">
        <v>40</v>
      </c>
      <c r="W38">
        <v>10.72</v>
      </c>
      <c r="X38">
        <f t="shared" si="0"/>
        <v>10.690343750000002</v>
      </c>
    </row>
    <row r="39" spans="2:24" x14ac:dyDescent="0.2">
      <c r="B39">
        <v>70</v>
      </c>
      <c r="D39" t="s">
        <v>21</v>
      </c>
      <c r="E39">
        <v>60.944091793821151</v>
      </c>
      <c r="F39">
        <v>15.8</v>
      </c>
      <c r="G39">
        <v>20.6</v>
      </c>
      <c r="H39">
        <v>69.192174420154274</v>
      </c>
      <c r="I39">
        <v>27.508410842384237</v>
      </c>
      <c r="K39">
        <v>88.296408467006373</v>
      </c>
      <c r="L39">
        <v>28.815480405915874</v>
      </c>
      <c r="M39">
        <v>102.97581854930812</v>
      </c>
      <c r="N39">
        <v>37.26891808168989</v>
      </c>
      <c r="O39">
        <v>117.76424811482345</v>
      </c>
      <c r="P39">
        <v>2724.1737914164946</v>
      </c>
      <c r="Q39">
        <v>261.6040213560488</v>
      </c>
      <c r="T39">
        <v>74.439266734750561</v>
      </c>
      <c r="V39">
        <v>41</v>
      </c>
      <c r="W39">
        <v>10.82</v>
      </c>
      <c r="X39">
        <f t="shared" si="0"/>
        <v>10.774444444444443</v>
      </c>
    </row>
    <row r="40" spans="2:24" x14ac:dyDescent="0.2">
      <c r="B40">
        <v>71</v>
      </c>
      <c r="D40" t="s">
        <v>21</v>
      </c>
      <c r="E40">
        <v>60.8</v>
      </c>
      <c r="F40">
        <v>18.05</v>
      </c>
      <c r="G40">
        <v>20.9</v>
      </c>
      <c r="H40">
        <v>69.192174420154274</v>
      </c>
      <c r="I40">
        <v>27.283144456838734</v>
      </c>
      <c r="K40">
        <v>88.296408467006373</v>
      </c>
      <c r="L40">
        <v>28.815480405915874</v>
      </c>
      <c r="M40">
        <v>102.97581854930812</v>
      </c>
      <c r="N40">
        <v>35</v>
      </c>
      <c r="O40">
        <v>117.76424811482345</v>
      </c>
      <c r="P40">
        <v>2724.1737914164946</v>
      </c>
      <c r="Q40">
        <v>261.6040213560488</v>
      </c>
      <c r="T40">
        <v>74.439266734750561</v>
      </c>
      <c r="V40">
        <v>42</v>
      </c>
      <c r="W40">
        <v>10.783333333333333</v>
      </c>
      <c r="X40">
        <f t="shared" si="0"/>
        <v>10.785977777777779</v>
      </c>
    </row>
    <row r="41" spans="2:24" x14ac:dyDescent="0.2">
      <c r="B41">
        <v>72</v>
      </c>
      <c r="D41" t="s">
        <v>21</v>
      </c>
      <c r="E41">
        <v>74.599999999999994</v>
      </c>
      <c r="F41">
        <v>23.2</v>
      </c>
      <c r="G41">
        <v>24.6</v>
      </c>
      <c r="H41">
        <v>85.207706811264103</v>
      </c>
      <c r="I41">
        <v>34.396832996977849</v>
      </c>
      <c r="K41">
        <v>97.235293265712443</v>
      </c>
      <c r="L41">
        <v>43.680247972816659</v>
      </c>
      <c r="M41">
        <v>144.92745270601054</v>
      </c>
      <c r="N41">
        <v>48</v>
      </c>
      <c r="O41">
        <v>187.48285157278988</v>
      </c>
      <c r="P41">
        <v>3503.4321903715736</v>
      </c>
      <c r="Q41">
        <v>383.24247338191697</v>
      </c>
      <c r="T41">
        <v>128.02109463034333</v>
      </c>
      <c r="V41">
        <v>43</v>
      </c>
      <c r="W41">
        <v>10.7546</v>
      </c>
      <c r="X41">
        <f t="shared" si="0"/>
        <v>10.752644444444444</v>
      </c>
    </row>
    <row r="42" spans="2:24" x14ac:dyDescent="0.2">
      <c r="B42">
        <v>76</v>
      </c>
      <c r="D42" t="s">
        <v>21</v>
      </c>
      <c r="E42">
        <v>87.4</v>
      </c>
      <c r="F42">
        <v>21.5</v>
      </c>
      <c r="H42">
        <v>76.170761381381695</v>
      </c>
      <c r="I42">
        <v>40.808062273668213</v>
      </c>
      <c r="K42">
        <v>99.03410207758624</v>
      </c>
      <c r="L42">
        <v>30.548376643964563</v>
      </c>
      <c r="M42">
        <v>126.99506453104725</v>
      </c>
      <c r="O42">
        <v>98.715778138122914</v>
      </c>
      <c r="P42">
        <v>2766.4512402184237</v>
      </c>
      <c r="Q42">
        <v>344.11437311973742</v>
      </c>
      <c r="T42">
        <v>96.651565955264346</v>
      </c>
      <c r="V42">
        <v>44</v>
      </c>
      <c r="W42">
        <v>10.719999999999999</v>
      </c>
      <c r="X42">
        <f t="shared" si="0"/>
        <v>10.757695726495726</v>
      </c>
    </row>
    <row r="43" spans="2:24" x14ac:dyDescent="0.2">
      <c r="B43">
        <v>82</v>
      </c>
      <c r="D43" t="s">
        <v>21</v>
      </c>
      <c r="E43">
        <v>85</v>
      </c>
      <c r="F43">
        <v>21.5</v>
      </c>
      <c r="G43">
        <v>22.5</v>
      </c>
      <c r="H43">
        <v>76.170761381381695</v>
      </c>
      <c r="I43">
        <v>41.008189258767736</v>
      </c>
      <c r="K43">
        <v>99.03410207758624</v>
      </c>
      <c r="L43">
        <v>30.548376643964563</v>
      </c>
      <c r="M43">
        <v>126.99506453104725</v>
      </c>
      <c r="O43">
        <v>98.715778138122914</v>
      </c>
      <c r="P43">
        <v>2766.4512402184237</v>
      </c>
      <c r="Q43">
        <v>344.11437311973742</v>
      </c>
      <c r="T43">
        <v>96.651565955264346</v>
      </c>
      <c r="V43">
        <v>45</v>
      </c>
      <c r="W43">
        <v>10.798487179487182</v>
      </c>
      <c r="X43">
        <f t="shared" si="0"/>
        <v>10.839495726495727</v>
      </c>
    </row>
    <row r="44" spans="2:24" x14ac:dyDescent="0.2">
      <c r="B44">
        <v>85</v>
      </c>
      <c r="D44" t="s">
        <v>21</v>
      </c>
      <c r="E44">
        <v>86.5</v>
      </c>
      <c r="F44">
        <v>16.600000000000001</v>
      </c>
      <c r="G44">
        <v>15.3</v>
      </c>
      <c r="H44">
        <v>79.348164914873252</v>
      </c>
      <c r="I44">
        <v>40.351270463411794</v>
      </c>
      <c r="K44">
        <v>113.60135138882956</v>
      </c>
      <c r="L44">
        <v>39.64581415225085</v>
      </c>
      <c r="M44">
        <v>144.39496191847272</v>
      </c>
      <c r="O44">
        <v>96.860322934922664</v>
      </c>
      <c r="P44">
        <v>2442.83070682058</v>
      </c>
      <c r="Q44">
        <v>378.84976169825427</v>
      </c>
      <c r="T44">
        <v>97.706220112627307</v>
      </c>
      <c r="V44">
        <v>46</v>
      </c>
      <c r="W44">
        <v>11</v>
      </c>
      <c r="X44">
        <f t="shared" si="0"/>
        <v>10.951257631257633</v>
      </c>
    </row>
    <row r="45" spans="2:24" x14ac:dyDescent="0.2">
      <c r="B45">
        <v>87</v>
      </c>
      <c r="D45" t="s">
        <v>21</v>
      </c>
      <c r="E45">
        <v>56.29</v>
      </c>
      <c r="F45">
        <v>14.6</v>
      </c>
      <c r="G45">
        <v>13.3</v>
      </c>
      <c r="H45">
        <v>79.348164914873252</v>
      </c>
      <c r="I45">
        <v>40.351270463411794</v>
      </c>
      <c r="K45">
        <v>113.60135138882956</v>
      </c>
      <c r="L45">
        <v>39.64581415225085</v>
      </c>
      <c r="M45">
        <v>144.39496191847272</v>
      </c>
      <c r="O45">
        <v>96.860322934922664</v>
      </c>
      <c r="P45">
        <v>2442.83070682058</v>
      </c>
      <c r="Q45">
        <v>378.84976169825427</v>
      </c>
      <c r="T45">
        <v>97.706220112627307</v>
      </c>
      <c r="V45">
        <v>47</v>
      </c>
      <c r="W45">
        <v>11.055285714285716</v>
      </c>
      <c r="X45">
        <f t="shared" si="0"/>
        <v>11.068428571428571</v>
      </c>
    </row>
    <row r="46" spans="2:24" x14ac:dyDescent="0.2">
      <c r="B46">
        <v>95</v>
      </c>
      <c r="D46" t="s">
        <v>21</v>
      </c>
      <c r="E46">
        <v>56.9</v>
      </c>
      <c r="F46">
        <v>8.4600000000000009</v>
      </c>
      <c r="G46">
        <v>14</v>
      </c>
      <c r="H46">
        <v>47.350344497982086</v>
      </c>
      <c r="I46">
        <v>38.336044725579669</v>
      </c>
      <c r="K46">
        <v>88.983598371310606</v>
      </c>
      <c r="L46">
        <v>27.604346225006566</v>
      </c>
      <c r="M46">
        <v>101.02961470190405</v>
      </c>
      <c r="O46">
        <v>63.72215279886953</v>
      </c>
      <c r="P46">
        <v>1643.9817813977779</v>
      </c>
      <c r="Q46">
        <v>256.89296030860282</v>
      </c>
      <c r="T46">
        <v>74.801620845930287</v>
      </c>
      <c r="V46">
        <v>48</v>
      </c>
      <c r="W46">
        <v>11.15</v>
      </c>
      <c r="X46">
        <f t="shared" si="0"/>
        <v>11.110095238095239</v>
      </c>
    </row>
    <row r="47" spans="2:24" x14ac:dyDescent="0.2">
      <c r="B47">
        <v>99</v>
      </c>
      <c r="D47" t="s">
        <v>21</v>
      </c>
      <c r="E47">
        <v>60.69</v>
      </c>
      <c r="H47">
        <v>62.282062852356958</v>
      </c>
      <c r="I47">
        <v>21.043127247873169</v>
      </c>
      <c r="K47">
        <v>76.230517882508735</v>
      </c>
      <c r="L47">
        <v>26.057183629684669</v>
      </c>
      <c r="M47">
        <v>111.66973187729501</v>
      </c>
      <c r="O47">
        <v>69.204125804614506</v>
      </c>
      <c r="P47">
        <v>1333.4166817119908</v>
      </c>
      <c r="Q47">
        <v>272.43035745940637</v>
      </c>
      <c r="T47">
        <v>76.506753994692161</v>
      </c>
      <c r="V47">
        <v>49</v>
      </c>
      <c r="W47">
        <v>11.125</v>
      </c>
      <c r="X47">
        <f t="shared" si="0"/>
        <v>11.136111111111111</v>
      </c>
    </row>
    <row r="48" spans="2:24" x14ac:dyDescent="0.2">
      <c r="B48">
        <v>108</v>
      </c>
      <c r="D48" t="s">
        <v>21</v>
      </c>
      <c r="E48">
        <v>74.923227736595408</v>
      </c>
      <c r="F48">
        <v>16.55</v>
      </c>
      <c r="G48">
        <v>10.4</v>
      </c>
      <c r="H48">
        <v>65.093818218376398</v>
      </c>
      <c r="I48">
        <v>29.967122825887309</v>
      </c>
      <c r="K48">
        <v>104.76300355811541</v>
      </c>
      <c r="L48">
        <v>18.825216451556376</v>
      </c>
      <c r="M48">
        <v>124.6484434874739</v>
      </c>
      <c r="N48">
        <v>43.525707949586021</v>
      </c>
      <c r="O48">
        <v>85.145844837908413</v>
      </c>
      <c r="P48">
        <v>1378.1828649766451</v>
      </c>
      <c r="Q48">
        <v>303.0629689445783</v>
      </c>
      <c r="T48">
        <v>88.519232713394629</v>
      </c>
      <c r="V48">
        <v>50</v>
      </c>
      <c r="W48">
        <v>11.133333333333335</v>
      </c>
      <c r="X48">
        <f t="shared" si="0"/>
        <v>11.319444444444443</v>
      </c>
    </row>
    <row r="49" spans="2:24" x14ac:dyDescent="0.2">
      <c r="B49">
        <v>12</v>
      </c>
      <c r="D49" t="s">
        <v>24</v>
      </c>
      <c r="E49">
        <v>100</v>
      </c>
      <c r="F49">
        <v>7.24455611390285</v>
      </c>
      <c r="H49">
        <v>2.2194304857621439</v>
      </c>
      <c r="I49">
        <v>6.9514237855946401</v>
      </c>
      <c r="J49">
        <v>3.03182579564489</v>
      </c>
      <c r="K49">
        <v>3.4589614740368502</v>
      </c>
      <c r="L49">
        <v>31.658291457286399</v>
      </c>
      <c r="P49">
        <v>2226.9681742043499</v>
      </c>
      <c r="R49">
        <v>13.149078726968201</v>
      </c>
      <c r="S49">
        <v>32.328308207705199</v>
      </c>
      <c r="V49">
        <v>51</v>
      </c>
      <c r="W49">
        <v>11.7</v>
      </c>
      <c r="X49">
        <f t="shared" si="0"/>
        <v>11.411111111111111</v>
      </c>
    </row>
    <row r="50" spans="2:24" x14ac:dyDescent="0.2">
      <c r="B50">
        <v>21</v>
      </c>
      <c r="D50" t="s">
        <v>24</v>
      </c>
      <c r="E50">
        <v>100</v>
      </c>
      <c r="F50">
        <v>8.1875</v>
      </c>
      <c r="H50">
        <v>3.8125</v>
      </c>
      <c r="I50">
        <v>8.3125</v>
      </c>
      <c r="J50">
        <v>4.25</v>
      </c>
      <c r="K50">
        <v>5.2562499999999996</v>
      </c>
      <c r="L50">
        <v>20.125</v>
      </c>
      <c r="P50">
        <v>1859.375</v>
      </c>
      <c r="R50">
        <v>6</v>
      </c>
      <c r="S50">
        <v>14.6875</v>
      </c>
      <c r="V50">
        <v>52</v>
      </c>
      <c r="W50">
        <v>11.4</v>
      </c>
      <c r="X50">
        <f t="shared" si="0"/>
        <v>11.675000000000002</v>
      </c>
    </row>
    <row r="51" spans="2:24" x14ac:dyDescent="0.2">
      <c r="B51">
        <v>27</v>
      </c>
      <c r="D51" t="s">
        <v>24</v>
      </c>
      <c r="E51">
        <v>100</v>
      </c>
      <c r="F51">
        <v>10</v>
      </c>
      <c r="H51">
        <v>5.4271356783919602</v>
      </c>
      <c r="I51">
        <v>10.85427135678392</v>
      </c>
      <c r="J51">
        <v>7.2864321608040203</v>
      </c>
      <c r="K51">
        <v>8.0904522613065293</v>
      </c>
      <c r="L51">
        <v>25.7286432160804</v>
      </c>
      <c r="P51">
        <v>2390.4522613065301</v>
      </c>
      <c r="R51">
        <v>5.7587939698492496</v>
      </c>
      <c r="S51">
        <v>18.442211055276399</v>
      </c>
      <c r="T51">
        <v>2.66331658291457</v>
      </c>
      <c r="V51">
        <v>54</v>
      </c>
      <c r="W51">
        <v>11.925000000000001</v>
      </c>
      <c r="X51">
        <f t="shared" si="0"/>
        <v>11.775</v>
      </c>
    </row>
    <row r="52" spans="2:24" x14ac:dyDescent="0.2">
      <c r="B52">
        <v>31</v>
      </c>
      <c r="D52" t="s">
        <v>24</v>
      </c>
      <c r="E52">
        <v>100</v>
      </c>
      <c r="F52">
        <v>8.8515406162464991</v>
      </c>
      <c r="H52">
        <v>6.7226890756302522</v>
      </c>
      <c r="I52">
        <v>12.829131652661063</v>
      </c>
      <c r="J52">
        <v>9.8823529411764692</v>
      </c>
      <c r="K52">
        <v>10.084033613445399</v>
      </c>
      <c r="L52">
        <v>30.644257703081198</v>
      </c>
      <c r="P52">
        <v>3306.4425770308098</v>
      </c>
      <c r="R52">
        <v>11.1316526610644</v>
      </c>
      <c r="S52">
        <v>25.770308123249301</v>
      </c>
      <c r="T52">
        <v>7.4509803921568603</v>
      </c>
      <c r="V52">
        <v>55</v>
      </c>
      <c r="W52">
        <v>12</v>
      </c>
      <c r="X52">
        <f t="shared" si="0"/>
        <v>12.025</v>
      </c>
    </row>
    <row r="53" spans="2:24" x14ac:dyDescent="0.2">
      <c r="B53">
        <v>38</v>
      </c>
      <c r="D53" t="s">
        <v>24</v>
      </c>
      <c r="E53">
        <v>100</v>
      </c>
      <c r="F53">
        <v>10.3420074349442</v>
      </c>
      <c r="H53">
        <v>12.639405204460965</v>
      </c>
      <c r="I53">
        <v>15.687732342007434</v>
      </c>
      <c r="J53">
        <v>14.1</v>
      </c>
      <c r="K53">
        <v>15.769516728624501</v>
      </c>
      <c r="L53">
        <v>26.966542750929399</v>
      </c>
      <c r="M53">
        <v>37.823712948517901</v>
      </c>
      <c r="P53">
        <v>3565.0557620817799</v>
      </c>
      <c r="R53">
        <v>11.1524163568773</v>
      </c>
      <c r="S53">
        <v>25.130111524163599</v>
      </c>
      <c r="T53">
        <v>9.7695167286245397</v>
      </c>
      <c r="V53">
        <v>56</v>
      </c>
      <c r="W53">
        <v>12.15</v>
      </c>
      <c r="X53">
        <f t="shared" si="0"/>
        <v>12.108333333333333</v>
      </c>
    </row>
    <row r="54" spans="2:24" x14ac:dyDescent="0.2">
      <c r="B54">
        <v>42</v>
      </c>
      <c r="D54" t="s">
        <v>24</v>
      </c>
      <c r="E54">
        <v>100</v>
      </c>
      <c r="F54">
        <v>8.4009360374415003</v>
      </c>
      <c r="G54">
        <v>8.4009360374415003</v>
      </c>
      <c r="H54">
        <v>16.146645865834632</v>
      </c>
      <c r="I54">
        <v>17.082683307332296</v>
      </c>
      <c r="J54">
        <v>15.6474258970359</v>
      </c>
      <c r="K54">
        <v>15.959438377535101</v>
      </c>
      <c r="L54">
        <v>37.823712948517901</v>
      </c>
      <c r="P54">
        <v>4317.47269890796</v>
      </c>
      <c r="R54">
        <v>11.2324492979719</v>
      </c>
      <c r="S54">
        <v>40.366614664586599</v>
      </c>
      <c r="T54">
        <v>13.954758190327601</v>
      </c>
      <c r="V54">
        <v>57</v>
      </c>
      <c r="W54">
        <v>12.174999999999999</v>
      </c>
      <c r="X54">
        <f t="shared" si="0"/>
        <v>12.155066666666665</v>
      </c>
    </row>
    <row r="55" spans="2:24" x14ac:dyDescent="0.2">
      <c r="B55">
        <v>45</v>
      </c>
      <c r="D55" t="s">
        <v>24</v>
      </c>
      <c r="E55">
        <v>100</v>
      </c>
      <c r="F55">
        <v>13.635627530364401</v>
      </c>
      <c r="G55">
        <v>13.635627530364401</v>
      </c>
      <c r="H55">
        <v>19.02834008097166</v>
      </c>
      <c r="J55">
        <v>16.485829959514199</v>
      </c>
      <c r="K55">
        <v>22.008097165991899</v>
      </c>
      <c r="L55">
        <v>28.307692307692299</v>
      </c>
      <c r="P55">
        <v>4331.9838056680201</v>
      </c>
      <c r="R55">
        <v>14.558704453441299</v>
      </c>
      <c r="S55">
        <v>31.821862348178101</v>
      </c>
      <c r="T55">
        <v>11.9352226720648</v>
      </c>
      <c r="V55">
        <v>58</v>
      </c>
      <c r="W55">
        <v>12.140199999999998</v>
      </c>
      <c r="X55">
        <f t="shared" si="0"/>
        <v>12.310566666666666</v>
      </c>
    </row>
    <row r="56" spans="2:24" x14ac:dyDescent="0.2">
      <c r="B56">
        <v>48</v>
      </c>
      <c r="D56" t="s">
        <v>24</v>
      </c>
      <c r="E56">
        <v>100</v>
      </c>
      <c r="F56">
        <v>16.609756097560975</v>
      </c>
      <c r="G56">
        <v>8.617886178861788</v>
      </c>
      <c r="H56">
        <v>29.837398373983742</v>
      </c>
      <c r="I56">
        <v>23.658536585365855</v>
      </c>
      <c r="J56">
        <v>18.634146341463417</v>
      </c>
      <c r="K56">
        <v>32.520325203252028</v>
      </c>
      <c r="L56">
        <v>37.536585365853661</v>
      </c>
      <c r="M56">
        <v>0</v>
      </c>
      <c r="P56">
        <v>4395.1219512195121</v>
      </c>
      <c r="Q56">
        <v>0</v>
      </c>
      <c r="R56">
        <v>13.203252032520323</v>
      </c>
      <c r="S56">
        <v>31.325203252032519</v>
      </c>
      <c r="T56">
        <v>14.878048780487804</v>
      </c>
      <c r="V56">
        <v>59</v>
      </c>
      <c r="W56">
        <v>12.6165</v>
      </c>
      <c r="X56">
        <f t="shared" si="0"/>
        <v>12.444483333333332</v>
      </c>
    </row>
    <row r="57" spans="2:24" x14ac:dyDescent="0.2">
      <c r="B57">
        <v>64</v>
      </c>
      <c r="D57" t="s">
        <v>24</v>
      </c>
      <c r="E57">
        <v>100</v>
      </c>
      <c r="F57">
        <v>20.804347826086957</v>
      </c>
      <c r="G57">
        <v>26.195652173913047</v>
      </c>
      <c r="H57">
        <v>122.34751366650629</v>
      </c>
      <c r="I57">
        <v>34.600911842715043</v>
      </c>
      <c r="K57">
        <v>121.40021186252818</v>
      </c>
      <c r="L57">
        <v>37.925997082459553</v>
      </c>
      <c r="M57">
        <v>127.03290723766976</v>
      </c>
      <c r="N57">
        <v>38.04347826086957</v>
      </c>
      <c r="P57">
        <v>4646.6063975917359</v>
      </c>
      <c r="Q57">
        <v>321.28418817553637</v>
      </c>
      <c r="S57">
        <v>0</v>
      </c>
      <c r="T57">
        <v>78.719921798721344</v>
      </c>
      <c r="V57">
        <v>60</v>
      </c>
      <c r="W57">
        <v>12.576750000000001</v>
      </c>
      <c r="X57">
        <f t="shared" si="0"/>
        <v>12.418972222222223</v>
      </c>
    </row>
    <row r="58" spans="2:24" x14ac:dyDescent="0.2">
      <c r="B58">
        <v>65</v>
      </c>
      <c r="D58" t="s">
        <v>24</v>
      </c>
      <c r="E58">
        <v>100</v>
      </c>
      <c r="F58">
        <v>27.1597265382225</v>
      </c>
      <c r="G58">
        <v>28.415164698570539</v>
      </c>
      <c r="H58">
        <v>126.1153117067406</v>
      </c>
      <c r="I58">
        <v>37.695117911176375</v>
      </c>
      <c r="K58">
        <v>127.52734752278268</v>
      </c>
      <c r="L58">
        <v>39.488386743557228</v>
      </c>
      <c r="M58">
        <v>126.86245945607897</v>
      </c>
      <c r="N58">
        <v>33.797564949928841</v>
      </c>
      <c r="P58">
        <v>4240.3948493958278</v>
      </c>
      <c r="Q58">
        <v>367.41013439588988</v>
      </c>
      <c r="S58">
        <v>24.735860783095088</v>
      </c>
      <c r="T58">
        <v>87.456827515975505</v>
      </c>
      <c r="V58">
        <v>61</v>
      </c>
      <c r="W58">
        <v>12.063666666666668</v>
      </c>
      <c r="X58">
        <f t="shared" si="0"/>
        <v>12.435305555555557</v>
      </c>
    </row>
    <row r="59" spans="2:24" x14ac:dyDescent="0.2">
      <c r="B59">
        <v>66</v>
      </c>
      <c r="D59" t="s">
        <v>24</v>
      </c>
      <c r="E59">
        <v>100</v>
      </c>
      <c r="F59">
        <v>28.16</v>
      </c>
      <c r="G59">
        <v>26.8</v>
      </c>
      <c r="H59">
        <v>150.07961676424773</v>
      </c>
      <c r="I59">
        <v>42.443785193730456</v>
      </c>
      <c r="K59">
        <v>148.91759321803457</v>
      </c>
      <c r="L59">
        <v>46.522556421150377</v>
      </c>
      <c r="M59">
        <v>155.82703287820823</v>
      </c>
      <c r="P59">
        <v>5699.837181045863</v>
      </c>
      <c r="Q59">
        <v>412.37372774189254</v>
      </c>
      <c r="S59">
        <v>26.533333333333331</v>
      </c>
      <c r="T59">
        <v>96.563104073098188</v>
      </c>
      <c r="V59">
        <v>62</v>
      </c>
      <c r="W59">
        <v>12.6655</v>
      </c>
      <c r="X59">
        <f t="shared" si="0"/>
        <v>12.497455555555556</v>
      </c>
    </row>
    <row r="60" spans="2:24" x14ac:dyDescent="0.2">
      <c r="B60">
        <v>69</v>
      </c>
      <c r="D60" t="s">
        <v>24</v>
      </c>
      <c r="E60">
        <v>100</v>
      </c>
      <c r="F60">
        <v>29.501915708812266</v>
      </c>
      <c r="G60">
        <v>27.713920817369093</v>
      </c>
      <c r="H60">
        <v>110.65609171758668</v>
      </c>
      <c r="I60">
        <v>39.522562003169789</v>
      </c>
      <c r="K60">
        <v>128.98399602650215</v>
      </c>
      <c r="L60">
        <v>43.133089665062194</v>
      </c>
      <c r="M60">
        <v>139.40329318884511</v>
      </c>
      <c r="Q60">
        <v>369.42884933878759</v>
      </c>
      <c r="S60">
        <v>25.415070242656451</v>
      </c>
      <c r="T60">
        <v>86.488541485293894</v>
      </c>
      <c r="V60">
        <v>64</v>
      </c>
      <c r="W60">
        <v>12.763200000000001</v>
      </c>
      <c r="X60">
        <f t="shared" si="0"/>
        <v>12.728816666666667</v>
      </c>
    </row>
    <row r="61" spans="2:24" x14ac:dyDescent="0.2">
      <c r="B61">
        <v>70</v>
      </c>
      <c r="D61" t="s">
        <v>24</v>
      </c>
      <c r="E61">
        <v>100</v>
      </c>
      <c r="F61">
        <v>25.925400699140276</v>
      </c>
      <c r="G61">
        <v>33.801471797613274</v>
      </c>
      <c r="H61">
        <v>113.53385108147491</v>
      </c>
      <c r="I61">
        <v>45.137124916796594</v>
      </c>
      <c r="K61">
        <v>144.88099808874065</v>
      </c>
      <c r="L61">
        <v>47.281827586176853</v>
      </c>
      <c r="M61">
        <v>168.9676808995427</v>
      </c>
      <c r="N61">
        <v>61.152635119699028</v>
      </c>
      <c r="O61">
        <v>193.2332481272008</v>
      </c>
      <c r="P61">
        <v>4469.9555137068864</v>
      </c>
      <c r="Q61">
        <v>429.25247330139331</v>
      </c>
      <c r="S61">
        <v>0</v>
      </c>
      <c r="T61">
        <v>122.14353277522731</v>
      </c>
      <c r="V61">
        <v>65</v>
      </c>
      <c r="W61">
        <v>12.75775</v>
      </c>
      <c r="X61">
        <f t="shared" si="0"/>
        <v>12.819650000000001</v>
      </c>
    </row>
    <row r="62" spans="2:24" x14ac:dyDescent="0.2">
      <c r="B62">
        <v>71</v>
      </c>
      <c r="D62" t="s">
        <v>24</v>
      </c>
      <c r="E62">
        <v>100</v>
      </c>
      <c r="F62">
        <v>29.6875</v>
      </c>
      <c r="G62">
        <v>34.375</v>
      </c>
      <c r="H62">
        <v>113.80291845420112</v>
      </c>
      <c r="I62">
        <v>44.873592856642659</v>
      </c>
      <c r="K62">
        <v>145.2243560312605</v>
      </c>
      <c r="L62">
        <v>47.393882246572169</v>
      </c>
      <c r="M62">
        <v>169.36812261399362</v>
      </c>
      <c r="N62">
        <v>57.565789473684212</v>
      </c>
      <c r="O62">
        <v>193.69119755727542</v>
      </c>
      <c r="P62">
        <v>4480.5489990402875</v>
      </c>
      <c r="Q62">
        <v>430.26977196718559</v>
      </c>
      <c r="S62">
        <v>0</v>
      </c>
      <c r="T62">
        <v>122.43300449794501</v>
      </c>
      <c r="V62">
        <v>66</v>
      </c>
      <c r="W62">
        <v>12.938000000000001</v>
      </c>
      <c r="X62">
        <f t="shared" si="0"/>
        <v>12.76525</v>
      </c>
    </row>
    <row r="63" spans="2:24" x14ac:dyDescent="0.2">
      <c r="B63">
        <v>72</v>
      </c>
      <c r="D63" t="s">
        <v>24</v>
      </c>
      <c r="E63">
        <v>100</v>
      </c>
      <c r="F63">
        <v>31.099195710455767</v>
      </c>
      <c r="G63">
        <v>32.975871313672926</v>
      </c>
      <c r="H63">
        <v>114.21944612769988</v>
      </c>
      <c r="I63">
        <v>46.108355223830898</v>
      </c>
      <c r="K63">
        <v>130.34221617387729</v>
      </c>
      <c r="L63">
        <v>58.552611223614825</v>
      </c>
      <c r="M63">
        <v>194.27272480698466</v>
      </c>
      <c r="N63">
        <v>64.343163538874009</v>
      </c>
      <c r="O63">
        <v>251.31749540588459</v>
      </c>
      <c r="P63">
        <v>4696.2897994257019</v>
      </c>
      <c r="Q63">
        <v>513.72985708031763</v>
      </c>
      <c r="S63">
        <v>0</v>
      </c>
      <c r="T63">
        <v>171.61004642137178</v>
      </c>
      <c r="V63">
        <v>70</v>
      </c>
      <c r="W63">
        <v>12.6</v>
      </c>
      <c r="X63">
        <f t="shared" si="0"/>
        <v>12.847666666666667</v>
      </c>
    </row>
    <row r="64" spans="2:24" x14ac:dyDescent="0.2">
      <c r="B64">
        <v>76</v>
      </c>
      <c r="D64" t="s">
        <v>24</v>
      </c>
      <c r="E64">
        <v>100</v>
      </c>
      <c r="F64">
        <v>24.599542334096107</v>
      </c>
      <c r="H64">
        <v>87.151900894029382</v>
      </c>
      <c r="I64">
        <v>46.691146766210764</v>
      </c>
      <c r="K64">
        <v>113.31132960822224</v>
      </c>
      <c r="L64">
        <v>34.952376022842749</v>
      </c>
      <c r="M64">
        <v>145.3032774954774</v>
      </c>
      <c r="N64">
        <v>0</v>
      </c>
      <c r="O64">
        <v>112.94711457451135</v>
      </c>
      <c r="P64">
        <v>3165.2760185565489</v>
      </c>
      <c r="Q64">
        <v>393.72353903860113</v>
      </c>
      <c r="S64">
        <v>0</v>
      </c>
      <c r="T64">
        <v>110.58531573828871</v>
      </c>
      <c r="V64">
        <v>71</v>
      </c>
      <c r="W64">
        <v>13.004999999999999</v>
      </c>
      <c r="X64">
        <f t="shared" si="0"/>
        <v>12.934999999999997</v>
      </c>
    </row>
    <row r="65" spans="2:24" x14ac:dyDescent="0.2">
      <c r="B65">
        <v>82</v>
      </c>
      <c r="D65" t="s">
        <v>24</v>
      </c>
      <c r="E65">
        <v>100</v>
      </c>
      <c r="F65">
        <v>25.294117647058822</v>
      </c>
      <c r="G65">
        <v>26.47058823529412</v>
      </c>
      <c r="H65">
        <v>89.612660448684352</v>
      </c>
      <c r="I65">
        <v>48.24492853972675</v>
      </c>
      <c r="K65">
        <v>116.51070832657204</v>
      </c>
      <c r="L65">
        <v>35.939266639958312</v>
      </c>
      <c r="M65">
        <v>149.40595827182028</v>
      </c>
      <c r="N65">
        <v>0</v>
      </c>
      <c r="O65">
        <v>116.13620957426225</v>
      </c>
      <c r="P65">
        <v>3254.6485179040283</v>
      </c>
      <c r="Q65">
        <v>404.84043896439698</v>
      </c>
      <c r="S65">
        <v>0</v>
      </c>
      <c r="T65">
        <v>113.70772465325216</v>
      </c>
      <c r="V65">
        <v>72</v>
      </c>
      <c r="W65">
        <v>13.2</v>
      </c>
      <c r="X65">
        <f t="shared" si="0"/>
        <v>13.101666666666667</v>
      </c>
    </row>
    <row r="66" spans="2:24" x14ac:dyDescent="0.2">
      <c r="B66">
        <v>85</v>
      </c>
      <c r="D66" t="s">
        <v>24</v>
      </c>
      <c r="E66">
        <v>100</v>
      </c>
      <c r="F66">
        <v>19.190751445086708</v>
      </c>
      <c r="G66">
        <v>17.687861271676301</v>
      </c>
      <c r="H66">
        <v>91.73198256054711</v>
      </c>
      <c r="I66">
        <v>46.648867587759298</v>
      </c>
      <c r="K66">
        <v>131.33104206801104</v>
      </c>
      <c r="L66">
        <v>45.833311158671499</v>
      </c>
      <c r="M66">
        <v>166.93059181326328</v>
      </c>
      <c r="N66">
        <v>0</v>
      </c>
      <c r="O66">
        <v>111.97725194788748</v>
      </c>
      <c r="P66">
        <v>2824.0817419891096</v>
      </c>
      <c r="Q66">
        <v>437.97660311936914</v>
      </c>
      <c r="S66">
        <v>0</v>
      </c>
      <c r="T66">
        <v>112.95516776026278</v>
      </c>
      <c r="V66">
        <v>73</v>
      </c>
      <c r="W66">
        <v>13.1</v>
      </c>
      <c r="X66">
        <f t="shared" si="0"/>
        <v>13.102222222222222</v>
      </c>
    </row>
    <row r="67" spans="2:24" x14ac:dyDescent="0.2">
      <c r="V67">
        <v>74</v>
      </c>
      <c r="W67">
        <v>13.006666666666666</v>
      </c>
      <c r="X67">
        <f t="shared" si="0"/>
        <v>13.074444444444444</v>
      </c>
    </row>
    <row r="68" spans="2:24" x14ac:dyDescent="0.2">
      <c r="B68">
        <v>95</v>
      </c>
      <c r="D68" t="s">
        <v>24</v>
      </c>
      <c r="E68">
        <v>100</v>
      </c>
      <c r="F68">
        <v>14.868189806678386</v>
      </c>
      <c r="G68">
        <v>24.604569420035148</v>
      </c>
      <c r="H68">
        <v>83.216774161655692</v>
      </c>
      <c r="I68">
        <v>67.374419552864097</v>
      </c>
      <c r="K68">
        <v>156.38593738367419</v>
      </c>
      <c r="L68">
        <v>48.513789499132805</v>
      </c>
      <c r="M68">
        <v>177.55644060088588</v>
      </c>
      <c r="N68">
        <v>0</v>
      </c>
      <c r="O68">
        <v>111.98972372384803</v>
      </c>
      <c r="P68">
        <v>2889.2474189767627</v>
      </c>
      <c r="Q68">
        <v>451.48147681652517</v>
      </c>
      <c r="S68">
        <v>0</v>
      </c>
      <c r="T68">
        <v>131.46154805963144</v>
      </c>
      <c r="V68">
        <v>75</v>
      </c>
      <c r="W68">
        <v>13.116666666666665</v>
      </c>
      <c r="X68">
        <f t="shared" ref="X68:X99" si="1">+AVERAGE(W67:W69)</f>
        <v>13.14111111111111</v>
      </c>
    </row>
    <row r="69" spans="2:24" x14ac:dyDescent="0.2">
      <c r="B69">
        <v>99</v>
      </c>
      <c r="D69" t="s">
        <v>24</v>
      </c>
      <c r="E69">
        <v>100</v>
      </c>
      <c r="F69">
        <v>0</v>
      </c>
      <c r="H69">
        <v>102.62327047677864</v>
      </c>
      <c r="I69">
        <v>34.673137663327026</v>
      </c>
      <c r="K69">
        <v>125.60638965646523</v>
      </c>
      <c r="L69">
        <v>42.934888168865825</v>
      </c>
      <c r="M69">
        <v>184.00021729658101</v>
      </c>
      <c r="N69">
        <v>0</v>
      </c>
      <c r="O69">
        <v>114.02887758216265</v>
      </c>
      <c r="P69">
        <v>2197.0945488745938</v>
      </c>
      <c r="Q69">
        <v>448.88837940254797</v>
      </c>
      <c r="S69">
        <v>0</v>
      </c>
      <c r="T69">
        <v>126.06154884609025</v>
      </c>
      <c r="V69">
        <v>76</v>
      </c>
      <c r="W69">
        <v>13.3</v>
      </c>
      <c r="X69">
        <f t="shared" si="1"/>
        <v>13.219658119658119</v>
      </c>
    </row>
    <row r="70" spans="2:24" x14ac:dyDescent="0.2">
      <c r="B70">
        <v>108</v>
      </c>
      <c r="D70" t="s">
        <v>24</v>
      </c>
      <c r="E70">
        <v>100</v>
      </c>
      <c r="F70">
        <v>22.089277918170012</v>
      </c>
      <c r="G70">
        <v>13.880875549786595</v>
      </c>
      <c r="H70">
        <v>86.880691322087898</v>
      </c>
      <c r="I70">
        <v>39.997106012626048</v>
      </c>
      <c r="K70">
        <v>139.82713602038945</v>
      </c>
      <c r="L70">
        <v>25.126008342485505</v>
      </c>
      <c r="M70">
        <v>166.36822418502234</v>
      </c>
      <c r="N70">
        <v>58.093743775438526</v>
      </c>
      <c r="O70">
        <v>113.64412267081212</v>
      </c>
      <c r="P70">
        <v>1839.4600801528031</v>
      </c>
      <c r="Q70">
        <v>404.49801496812796</v>
      </c>
      <c r="S70">
        <v>0</v>
      </c>
      <c r="T70">
        <v>118.14658202473358</v>
      </c>
      <c r="V70">
        <v>81</v>
      </c>
      <c r="W70">
        <v>13.242307692307692</v>
      </c>
      <c r="X70">
        <f t="shared" si="1"/>
        <v>13.314102564102564</v>
      </c>
    </row>
    <row r="71" spans="2:24" x14ac:dyDescent="0.2">
      <c r="V71">
        <v>83</v>
      </c>
      <c r="W71">
        <v>13.4</v>
      </c>
      <c r="X71">
        <f t="shared" si="1"/>
        <v>13.302991452991455</v>
      </c>
    </row>
    <row r="72" spans="2:24" x14ac:dyDescent="0.2">
      <c r="V72">
        <v>85</v>
      </c>
      <c r="W72">
        <v>13.266666666666666</v>
      </c>
      <c r="X72">
        <f t="shared" si="1"/>
        <v>13.288888888888886</v>
      </c>
    </row>
    <row r="73" spans="2:24" x14ac:dyDescent="0.2">
      <c r="V73">
        <v>86</v>
      </c>
      <c r="W73">
        <v>13.2</v>
      </c>
      <c r="X73">
        <f t="shared" si="1"/>
        <v>13.088888888888889</v>
      </c>
    </row>
    <row r="74" spans="2:24" x14ac:dyDescent="0.2">
      <c r="V74">
        <v>87</v>
      </c>
      <c r="W74">
        <v>12.8</v>
      </c>
      <c r="X74">
        <f t="shared" si="1"/>
        <v>13.113</v>
      </c>
    </row>
    <row r="75" spans="2:24" x14ac:dyDescent="0.2">
      <c r="V75">
        <v>88</v>
      </c>
      <c r="W75">
        <v>13.338999999999999</v>
      </c>
      <c r="X75">
        <f t="shared" si="1"/>
        <v>13.113</v>
      </c>
    </row>
    <row r="76" spans="2:24" x14ac:dyDescent="0.2">
      <c r="V76">
        <v>89</v>
      </c>
      <c r="W76">
        <v>13.2</v>
      </c>
      <c r="X76">
        <f t="shared" si="1"/>
        <v>13.212999999999999</v>
      </c>
    </row>
    <row r="77" spans="2:24" x14ac:dyDescent="0.2">
      <c r="V77">
        <v>90</v>
      </c>
      <c r="W77">
        <v>13.100000000000001</v>
      </c>
      <c r="X77">
        <f t="shared" si="1"/>
        <v>13.166666666666666</v>
      </c>
    </row>
    <row r="78" spans="2:24" x14ac:dyDescent="0.2">
      <c r="V78">
        <v>91</v>
      </c>
      <c r="W78">
        <v>13.2</v>
      </c>
      <c r="X78">
        <f t="shared" si="1"/>
        <v>13.200000000000001</v>
      </c>
    </row>
    <row r="79" spans="2:24" x14ac:dyDescent="0.2">
      <c r="V79">
        <v>92</v>
      </c>
      <c r="W79">
        <v>13.3</v>
      </c>
      <c r="X79">
        <f t="shared" si="1"/>
        <v>13.233333333333334</v>
      </c>
    </row>
    <row r="80" spans="2:24" x14ac:dyDescent="0.2">
      <c r="V80">
        <v>95</v>
      </c>
      <c r="W80">
        <v>13.2</v>
      </c>
      <c r="X80">
        <f t="shared" si="1"/>
        <v>13.133333333333333</v>
      </c>
    </row>
    <row r="81" spans="22:40" x14ac:dyDescent="0.2">
      <c r="V81">
        <v>97</v>
      </c>
      <c r="W81">
        <v>12.9</v>
      </c>
      <c r="X81">
        <f t="shared" si="1"/>
        <v>13.133333333333335</v>
      </c>
    </row>
    <row r="82" spans="22:40" x14ac:dyDescent="0.2">
      <c r="V82">
        <v>99</v>
      </c>
      <c r="W82">
        <v>13.3</v>
      </c>
      <c r="X82">
        <f t="shared" si="1"/>
        <v>13.21111111111111</v>
      </c>
    </row>
    <row r="83" spans="22:40" x14ac:dyDescent="0.2">
      <c r="V83">
        <v>101</v>
      </c>
      <c r="W83">
        <v>13.433333333333332</v>
      </c>
      <c r="X83">
        <f t="shared" si="1"/>
        <v>13.311111111111112</v>
      </c>
    </row>
    <row r="84" spans="22:40" x14ac:dyDescent="0.2">
      <c r="V84">
        <v>102</v>
      </c>
      <c r="W84">
        <v>13.2</v>
      </c>
      <c r="X84">
        <f t="shared" si="1"/>
        <v>13.377777777777778</v>
      </c>
    </row>
    <row r="85" spans="22:40" x14ac:dyDescent="0.2">
      <c r="V85">
        <v>103</v>
      </c>
      <c r="W85">
        <v>13.5</v>
      </c>
      <c r="X85">
        <f t="shared" si="1"/>
        <v>13.333333333333334</v>
      </c>
    </row>
    <row r="86" spans="22:40" x14ac:dyDescent="0.2">
      <c r="V86">
        <v>104</v>
      </c>
      <c r="W86">
        <v>13.3</v>
      </c>
      <c r="X86">
        <f t="shared" si="1"/>
        <v>13.333333333333334</v>
      </c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</row>
    <row r="87" spans="22:40" x14ac:dyDescent="0.2">
      <c r="V87">
        <v>105</v>
      </c>
      <c r="W87">
        <v>13.2</v>
      </c>
      <c r="X87">
        <f t="shared" si="1"/>
        <v>13.366666666666667</v>
      </c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</row>
    <row r="88" spans="22:40" x14ac:dyDescent="0.2">
      <c r="V88">
        <v>113</v>
      </c>
      <c r="W88">
        <v>13.6</v>
      </c>
      <c r="X88">
        <f t="shared" si="1"/>
        <v>13.366666666666665</v>
      </c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</row>
    <row r="89" spans="22:40" x14ac:dyDescent="0.2">
      <c r="V89">
        <v>114</v>
      </c>
      <c r="W89">
        <v>13.3</v>
      </c>
      <c r="X89">
        <f t="shared" si="1"/>
        <v>13.508333333333333</v>
      </c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</row>
    <row r="90" spans="22:40" x14ac:dyDescent="0.2">
      <c r="V90">
        <v>115</v>
      </c>
      <c r="W90">
        <v>13.625</v>
      </c>
      <c r="X90">
        <f t="shared" si="1"/>
        <v>13.507777777777777</v>
      </c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</row>
    <row r="91" spans="22:40" x14ac:dyDescent="0.2">
      <c r="V91">
        <v>116</v>
      </c>
      <c r="W91">
        <v>13.598333333333334</v>
      </c>
      <c r="X91">
        <f t="shared" si="1"/>
        <v>13.574444444444445</v>
      </c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</row>
    <row r="92" spans="22:40" x14ac:dyDescent="0.2">
      <c r="V92">
        <v>117</v>
      </c>
      <c r="W92">
        <v>13.5</v>
      </c>
      <c r="X92">
        <f t="shared" si="1"/>
        <v>13.499444444444444</v>
      </c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</row>
    <row r="93" spans="22:40" x14ac:dyDescent="0.2">
      <c r="V93">
        <v>118</v>
      </c>
      <c r="W93">
        <v>13.4</v>
      </c>
      <c r="X93">
        <f t="shared" si="1"/>
        <v>13.5</v>
      </c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</row>
    <row r="94" spans="22:40" x14ac:dyDescent="0.2">
      <c r="V94">
        <v>120</v>
      </c>
      <c r="W94">
        <v>13.6</v>
      </c>
      <c r="X94">
        <f t="shared" si="1"/>
        <v>13.617142857142857</v>
      </c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</row>
    <row r="95" spans="22:40" x14ac:dyDescent="0.2">
      <c r="V95">
        <v>123</v>
      </c>
      <c r="W95">
        <v>13.851428571428571</v>
      </c>
      <c r="X95">
        <f t="shared" si="1"/>
        <v>13.650476190476191</v>
      </c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</row>
    <row r="96" spans="22:40" x14ac:dyDescent="0.2">
      <c r="V96">
        <v>124</v>
      </c>
      <c r="W96">
        <v>13.5</v>
      </c>
      <c r="X96">
        <f t="shared" si="1"/>
        <v>13.617142857142857</v>
      </c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</row>
    <row r="97" spans="22:40" x14ac:dyDescent="0.2">
      <c r="V97">
        <v>125</v>
      </c>
      <c r="W97">
        <v>13.5</v>
      </c>
      <c r="X97">
        <f t="shared" si="1"/>
        <v>13.666666666666666</v>
      </c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</row>
    <row r="98" spans="22:40" x14ac:dyDescent="0.2">
      <c r="V98">
        <v>130</v>
      </c>
      <c r="W98">
        <v>14</v>
      </c>
      <c r="X98">
        <f t="shared" si="1"/>
        <v>13.866666666666667</v>
      </c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</row>
    <row r="99" spans="22:40" x14ac:dyDescent="0.2">
      <c r="V99">
        <v>137</v>
      </c>
      <c r="W99">
        <v>14.1</v>
      </c>
      <c r="X99">
        <f t="shared" si="1"/>
        <v>14.05</v>
      </c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</row>
    <row r="100" spans="22:40" x14ac:dyDescent="0.2"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</row>
    <row r="101" spans="22:40" x14ac:dyDescent="0.2"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</row>
    <row r="102" spans="22:40" x14ac:dyDescent="0.2"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</row>
    <row r="103" spans="22:40" x14ac:dyDescent="0.2"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</row>
    <row r="104" spans="22:40" x14ac:dyDescent="0.2"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</row>
    <row r="105" spans="22:40" x14ac:dyDescent="0.2"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</row>
    <row r="106" spans="22:40" x14ac:dyDescent="0.2"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</row>
    <row r="107" spans="22:40" x14ac:dyDescent="0.2"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</row>
    <row r="108" spans="22:40" x14ac:dyDescent="0.2"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</row>
    <row r="109" spans="22:40" x14ac:dyDescent="0.2"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</row>
    <row r="110" spans="22:40" x14ac:dyDescent="0.2"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</row>
    <row r="111" spans="22:40" x14ac:dyDescent="0.2"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</row>
    <row r="112" spans="22:40" x14ac:dyDescent="0.2"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</row>
    <row r="113" spans="27:40" x14ac:dyDescent="0.2"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</row>
    <row r="114" spans="27:40" x14ac:dyDescent="0.2"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</row>
    <row r="115" spans="27:40" x14ac:dyDescent="0.2"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</row>
    <row r="116" spans="27:40" x14ac:dyDescent="0.2"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</row>
    <row r="117" spans="27:40" x14ac:dyDescent="0.2"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</row>
    <row r="118" spans="27:40" x14ac:dyDescent="0.2"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</row>
    <row r="119" spans="27:40" x14ac:dyDescent="0.2"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</row>
    <row r="120" spans="27:40" x14ac:dyDescent="0.2"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</row>
  </sheetData>
  <sortState ref="B5:T70">
    <sortCondition ref="D5:D70"/>
  </sortState>
  <pageMargins left="0" right="0" top="0.39410000000000006" bottom="0.39410000000000006" header="0" footer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Teyssier</dc:creator>
  <cp:lastModifiedBy>FM</cp:lastModifiedBy>
  <cp:revision>1</cp:revision>
  <dcterms:created xsi:type="dcterms:W3CDTF">2010-06-18T08:26:39Z</dcterms:created>
  <dcterms:modified xsi:type="dcterms:W3CDTF">2011-10-13T19:56:37Z</dcterms:modified>
</cp:coreProperties>
</file>